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FA74" lockStructure="1"/>
  <bookViews>
    <workbookView xWindow="285" yWindow="2625" windowWidth="23715" windowHeight="7470"/>
  </bookViews>
  <sheets>
    <sheet name="Отчет" sheetId="13" r:id="rId1"/>
    <sheet name="Таблица" sheetId="1" state="hidden" r:id="rId2"/>
  </sheets>
  <definedNames>
    <definedName name="_xlnm._FilterDatabase" localSheetId="1" hidden="1">Таблица!$A$10:$AR$290</definedName>
    <definedName name="_xlnm.Print_Area" localSheetId="0">Отчет!$A$4:$I$63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C10" i="1"/>
  <c r="H59" i="13" l="1"/>
  <c r="H57" i="13"/>
  <c r="H55" i="13"/>
  <c r="H53" i="13"/>
  <c r="H49" i="13"/>
  <c r="H46" i="13"/>
  <c r="H43" i="13"/>
  <c r="H40" i="13"/>
  <c r="H37" i="13"/>
  <c r="H34" i="13"/>
  <c r="H31" i="13"/>
  <c r="H28" i="13"/>
  <c r="F49" i="13"/>
  <c r="F46" i="13"/>
  <c r="F43" i="13"/>
  <c r="F40" i="13"/>
  <c r="F37" i="13"/>
  <c r="F34" i="13"/>
  <c r="F31" i="13"/>
  <c r="F28" i="13"/>
  <c r="D49" i="13"/>
  <c r="D46" i="13"/>
  <c r="D43" i="13"/>
  <c r="D40" i="13"/>
  <c r="D37" i="13"/>
  <c r="D34" i="13"/>
  <c r="D31" i="13"/>
  <c r="D28" i="13"/>
  <c r="B49" i="13"/>
  <c r="B46" i="13"/>
  <c r="B43" i="13"/>
  <c r="B40" i="13"/>
  <c r="B37" i="13"/>
  <c r="B34" i="13"/>
  <c r="B31" i="13"/>
  <c r="B28" i="13"/>
  <c r="H17" i="13"/>
  <c r="F17" i="13"/>
  <c r="H15" i="13"/>
  <c r="F15" i="13"/>
  <c r="H13" i="13"/>
  <c r="F13" i="13"/>
  <c r="A5" i="13" l="1"/>
</calcChain>
</file>

<file path=xl/sharedStrings.xml><?xml version="1.0" encoding="utf-8"?>
<sst xmlns="http://schemas.openxmlformats.org/spreadsheetml/2006/main" count="377" uniqueCount="330">
  <si>
    <t>Раскрытие информации. Форма 2.8.1</t>
  </si>
  <si>
    <t>Общая информация о выполняемых работах (оказываемых услугах)</t>
  </si>
  <si>
    <t>по содержанию и текущиму ремонту общего имущества многоквартирного дома</t>
  </si>
  <si>
    <t>УНОМ</t>
  </si>
  <si>
    <t>Адрес</t>
  </si>
  <si>
    <t>Переходящие остатки</t>
  </si>
  <si>
    <t>авансовые платежи потребителей, руб.</t>
  </si>
  <si>
    <t>на начало периода</t>
  </si>
  <si>
    <t>на конец периода</t>
  </si>
  <si>
    <t>за период: январь-декабрь 2016 года</t>
  </si>
  <si>
    <t>Переходящие остатки денежных средств, руб.</t>
  </si>
  <si>
    <t>Задолженность потребителей, руб.</t>
  </si>
  <si>
    <t>Арх. Власова ул. дом 5 корп. 1</t>
  </si>
  <si>
    <t>Арх. Власова ул. дом 5 корп. 2</t>
  </si>
  <si>
    <t>Арх. Власова ул. дом 7 корп. 1</t>
  </si>
  <si>
    <t>Арх. Власова ул. дом 7 корп. 2</t>
  </si>
  <si>
    <t>Арх. Власова ул. дом 9 корп. 1</t>
  </si>
  <si>
    <t>Арх. Власова ул. дом 9 корп. 2</t>
  </si>
  <si>
    <t>Арх. Власова ул. дом 9 корп. 3</t>
  </si>
  <si>
    <t>Арх. Власова ул. дом 11 корп. 1</t>
  </si>
  <si>
    <t>Арх. Власова ул. дом 11 корп. 2</t>
  </si>
  <si>
    <t>Арх. Власова ул. дом 11 корп. 4</t>
  </si>
  <si>
    <t>Арх. Власова ул. дом 13 корп. 1</t>
  </si>
  <si>
    <t>Арх. Власова ул. дом 13 корп. 2</t>
  </si>
  <si>
    <t>Арх. Власова ул. дом 13 корп. 4</t>
  </si>
  <si>
    <t>Арх. Власова ул. дом 15 корп. 1</t>
  </si>
  <si>
    <t>Арх. Власова ул. дом 15 корп. 3</t>
  </si>
  <si>
    <t>Арх. Власова ул. дом 17</t>
  </si>
  <si>
    <t>Арх. Власова ул. дом 17 корп. 1</t>
  </si>
  <si>
    <t>Арх. Власова ул. дом 19 корп. 2</t>
  </si>
  <si>
    <t>Арх. Власова ул. дом 19 корп. 3</t>
  </si>
  <si>
    <t>Арх. Власова ул. дом 19 корп. 4</t>
  </si>
  <si>
    <t>Арх. Власова ул. дом 19 корп. 5</t>
  </si>
  <si>
    <t>Арх. Власова ул. дом 21 корп. 1</t>
  </si>
  <si>
    <t>Арх. Власова ул. дом 21 корп. 2</t>
  </si>
  <si>
    <t>Арх. Власова ул. дом 23 корп. 1</t>
  </si>
  <si>
    <t>Арх. Власова ул. дом 25 корп. 1</t>
  </si>
  <si>
    <t>Арх. Власова ул. дом 27</t>
  </si>
  <si>
    <t>Гарибальди ул. дом 17 корп. 1</t>
  </si>
  <si>
    <t>Гарибальди ул. дом 17 корп. 2</t>
  </si>
  <si>
    <t>Гарибальди ул. дом 17 корп. 3</t>
  </si>
  <si>
    <t>Гарибальди ул. дом 17 корп. 4</t>
  </si>
  <si>
    <t>Гарибальди ул. дом 21 корп. 1</t>
  </si>
  <si>
    <t>Гарибальди ул. дом 21 корп. 3</t>
  </si>
  <si>
    <t>Гарибальди ул. дом 21 корп. 4</t>
  </si>
  <si>
    <t>Гарибальди ул. дом 21 корп. 5</t>
  </si>
  <si>
    <t>Гарибальди ул. дом 21 корп. 6</t>
  </si>
  <si>
    <t>Гарибальди ул. дом 23 корп. 1</t>
  </si>
  <si>
    <t>Гарибальди ул. дом 23 корп. 3</t>
  </si>
  <si>
    <t>Гарибальди ул. дом 23 корп. 5</t>
  </si>
  <si>
    <t>Гарибальди ул. дом 25 корп. 3</t>
  </si>
  <si>
    <t>Гарибальди ул. дом 27 корп. 1</t>
  </si>
  <si>
    <t>Гарибальди ул. дом 31 корп. 1</t>
  </si>
  <si>
    <t>Гарибальди ул. дом 31 корп. 2</t>
  </si>
  <si>
    <t>Зюзинская ул. дом 4 корп. 1</t>
  </si>
  <si>
    <t>Зюзинская ул. дом 4 корп. 2</t>
  </si>
  <si>
    <t>Зюзинская ул. дом 4 корп. 3</t>
  </si>
  <si>
    <t>Зюзинская ул. дом 4 корп. 4</t>
  </si>
  <si>
    <t>Зюзинская ул. дом 4 корп. 5</t>
  </si>
  <si>
    <t>Зюзинская ул. дом 6</t>
  </si>
  <si>
    <t>Зюзинская ул. дом 8</t>
  </si>
  <si>
    <t>Каховка ул. дом 18 корп. 1</t>
  </si>
  <si>
    <t>Каховка ул. дом 18 корп. 3</t>
  </si>
  <si>
    <t>Каховка ул. дом 18 корп. 4</t>
  </si>
  <si>
    <t>Каховка ул. дом 18 корп. 5</t>
  </si>
  <si>
    <t>Каховка ул. дом 22 корп. 1</t>
  </si>
  <si>
    <t>Каховка ул. дом 22 корп. 2</t>
  </si>
  <si>
    <t>Каховка ул. дом 22 корп. 3</t>
  </si>
  <si>
    <t>Каховка ул. дом 22 корп. 4</t>
  </si>
  <si>
    <t>Каховка ул. дом 22 корп. 5</t>
  </si>
  <si>
    <t>Каховка ул. дом 24</t>
  </si>
  <si>
    <t>Каховка ул. дом 26</t>
  </si>
  <si>
    <t>Каховка ул. дом 29 корп. 1</t>
  </si>
  <si>
    <t>Каховка ул. дом 29 корп. 2</t>
  </si>
  <si>
    <t>Каховка ул. дом 31 корп. 1</t>
  </si>
  <si>
    <t>Каховка ул. дом 33 корп. 1</t>
  </si>
  <si>
    <t>Каховка ул. дом 35 корп. 1</t>
  </si>
  <si>
    <t>Каховка ул. дом 35 корп. 2</t>
  </si>
  <si>
    <t>Каховка ул. дом 39 корп. 1</t>
  </si>
  <si>
    <t>Каховка ул. дом 39 корп. 2</t>
  </si>
  <si>
    <t>Наметкина ул. дом 9</t>
  </si>
  <si>
    <t>Наметкина ул. дом 9 корп. 1</t>
  </si>
  <si>
    <t>Наметкина ул. дом 9 корп. 3</t>
  </si>
  <si>
    <t>Наметкина ул. дом 11</t>
  </si>
  <si>
    <t>Наметкина ул. дом 13 корп. 1</t>
  </si>
  <si>
    <t>Наметкина ул. дом 15</t>
  </si>
  <si>
    <t>Наметкина ул. дом 17/68</t>
  </si>
  <si>
    <t>Наметкина ул. дом 21 корп. 3</t>
  </si>
  <si>
    <t>Нахимовский пр-т дом 33/2</t>
  </si>
  <si>
    <t>Нахимовский пр-т дом 37 корп. 1</t>
  </si>
  <si>
    <t>Нахимовский пр-т дом 37 корп. 2</t>
  </si>
  <si>
    <t>Нахимовский пр-т дом 39 корп. 1</t>
  </si>
  <si>
    <t>Нахимовский пр-т дом 39 корп. 2</t>
  </si>
  <si>
    <t>Нахимовский пр-т дом 41/45 корп. 1</t>
  </si>
  <si>
    <t>Нахимовский пр-т дом 41/45 корп. 2</t>
  </si>
  <si>
    <t>Нахимовский пр-т дом 59</t>
  </si>
  <si>
    <t>Нахимовский пр-т дом 61 корп. 1</t>
  </si>
  <si>
    <t>Нахимовский пр-т дом 61 корп. 2</t>
  </si>
  <si>
    <t>Нахимовский пр-т дом 61 корп. 4</t>
  </si>
  <si>
    <t>Нахимовский пр-т дом 61 корп. 5</t>
  </si>
  <si>
    <t>Нахимовский пр-т дом 61 корп. 6</t>
  </si>
  <si>
    <t>Нахимовский пр-т дом 63</t>
  </si>
  <si>
    <t>Нахимовский пр-т дом 63 корп. 1</t>
  </si>
  <si>
    <t>Нахимовский пр-т дом 63 корп. 2</t>
  </si>
  <si>
    <t>Нахимовский пр-т дом 63 корп. 3</t>
  </si>
  <si>
    <t>Нахимовский пр-т дом 67 корп. 1</t>
  </si>
  <si>
    <t>Нахимовский пр-т дом 67 корп. 2</t>
  </si>
  <si>
    <t>Нахимовский пр-т дом 67 корп. 3</t>
  </si>
  <si>
    <t>Нахимовский пр-т дом 67 корп. 4</t>
  </si>
  <si>
    <t>Новочеремушкинская ул. дом 38 корп. 1</t>
  </si>
  <si>
    <t>Новочеремушкинская ул. дом 40 корп. 1</t>
  </si>
  <si>
    <t>Новочеремушкинская ул. дом 42 корп. 1</t>
  </si>
  <si>
    <t>Новочеремушкинская ул. дом 48 корп. 2</t>
  </si>
  <si>
    <t>Новочеремушкинская ул. дом 49</t>
  </si>
  <si>
    <t>Новочеремушкинская ул. дом 49 корп. 1</t>
  </si>
  <si>
    <t>Новочеремушкинская ул. дом 50</t>
  </si>
  <si>
    <t>Новочеремушкинская ул. дом 50 корп. 3</t>
  </si>
  <si>
    <t>Новочеремушкинская ул. дом 52 корп. 2</t>
  </si>
  <si>
    <t>Новочеремушкинская ул. дом 53 корп. 1</t>
  </si>
  <si>
    <t>Новочеремушкинская ул. дом 53 корп. 2</t>
  </si>
  <si>
    <t>Новочеремушкинская ул. дом 53 корп. 3</t>
  </si>
  <si>
    <t>Новочеремушкинская ул. дом 53 корп. 4</t>
  </si>
  <si>
    <t>Новочеремушкинская ул. дом 55 корп. 1</t>
  </si>
  <si>
    <t>Новочеремушкинская ул. дом 57</t>
  </si>
  <si>
    <t>Новочеремушкинская ул. дом 57 корп. 1</t>
  </si>
  <si>
    <t>Новочеремушкинская ул. дом 57 корп. 2</t>
  </si>
  <si>
    <t>Новочеремушкинская ул. дом 59</t>
  </si>
  <si>
    <t>Новочеремушкинская ул. дом 59 корп. 1</t>
  </si>
  <si>
    <t>Новочеремушкинская ул. дом 63 корп. 1</t>
  </si>
  <si>
    <t>Новочеремушкинская ул. дом 63 корп. 2</t>
  </si>
  <si>
    <t>Новочеремушкинская ул. дом 64 корп. 1</t>
  </si>
  <si>
    <t>Новочеремушкинская ул. дом 66 корп. 1</t>
  </si>
  <si>
    <t>Обручева ул. дом 35 корп. 1</t>
  </si>
  <si>
    <t>Обручева ул. дом 35 корп. 2</t>
  </si>
  <si>
    <t>Обручева ул. дом 35 корп. 3</t>
  </si>
  <si>
    <t>Обручева ул. дом 37</t>
  </si>
  <si>
    <t>Обручева ул. дом 39</t>
  </si>
  <si>
    <t>Обручева ул. дом 41</t>
  </si>
  <si>
    <t>Обручева ул. дом 47</t>
  </si>
  <si>
    <t>Обручева ул. дом 49</t>
  </si>
  <si>
    <t>Обручева ул. дом 51</t>
  </si>
  <si>
    <t>Обручева ул. дом 53</t>
  </si>
  <si>
    <t>Обручева ул. дом 57</t>
  </si>
  <si>
    <t>Обручева ул. дом 59</t>
  </si>
  <si>
    <t>Обручева ул. дом 61</t>
  </si>
  <si>
    <t>Обручева ул. дом 63</t>
  </si>
  <si>
    <t>Обручева ул. дом 65/54</t>
  </si>
  <si>
    <t>Перекопская ул. дом 17 корп. 1</t>
  </si>
  <si>
    <t>Перекопская ул. дом 17 корп. 2</t>
  </si>
  <si>
    <t>Перекопская ул. дом 17 корп. 3</t>
  </si>
  <si>
    <t>Перекопская ул. дом 17 корп. 4</t>
  </si>
  <si>
    <t>Перекопская ул. дом 17 корп. 5</t>
  </si>
  <si>
    <t>Перекопская ул. дом 21 корп. 1</t>
  </si>
  <si>
    <t>Перекопская ул. дом 21 корп. 2</t>
  </si>
  <si>
    <t>Перекопская ул. дом 22</t>
  </si>
  <si>
    <t>Перекопская ул. дом 22 корп. 1</t>
  </si>
  <si>
    <t>Перекопская ул. дом 24</t>
  </si>
  <si>
    <t>Перекопская ул. дом 25 корп. 1</t>
  </si>
  <si>
    <t>Перекопская ул. дом 25 корп. 2</t>
  </si>
  <si>
    <t>Перекопская ул. дом 26</t>
  </si>
  <si>
    <t>Перекопская ул. дом 27 корп. 1</t>
  </si>
  <si>
    <t>Перекопская ул. дом 27 корп. 2</t>
  </si>
  <si>
    <t>Перекопская ул. дом 29</t>
  </si>
  <si>
    <t>Перекопская ул. дом 30</t>
  </si>
  <si>
    <t>Перекопская ул. дом 34</t>
  </si>
  <si>
    <t>Перекопская ул. дом 34 корп. 1</t>
  </si>
  <si>
    <t>Перекопская ул. дом 34 корп. 2</t>
  </si>
  <si>
    <t>Перекопская ул. дом 34 корп. 3</t>
  </si>
  <si>
    <t>Перекопская ул. дом 34 корп. 4</t>
  </si>
  <si>
    <t>Профсоюзная ул. дом 25</t>
  </si>
  <si>
    <t>Профсоюзная ул. дом 27 корп. 5</t>
  </si>
  <si>
    <t>Профсоюзная ул. дом 27 корп. 6</t>
  </si>
  <si>
    <t>Профсоюзная ул. дом 27 корп. 7</t>
  </si>
  <si>
    <t>Профсоюзная ул. дом 28/53</t>
  </si>
  <si>
    <t>Профсоюзная ул. дом 29 корп. 1</t>
  </si>
  <si>
    <t>Профсоюзная ул. дом 29 корп. 2</t>
  </si>
  <si>
    <t>Профсоюзная ул. дом 29 корп. 3</t>
  </si>
  <si>
    <t>Профсоюзная ул. дом 30 корп. 2</t>
  </si>
  <si>
    <t>Профсоюзная ул. дом 30 корп. 4</t>
  </si>
  <si>
    <t>Профсоюзная ул. дом 31 корп. 3</t>
  </si>
  <si>
    <t>Профсоюзная ул. дом 31 корп. 4</t>
  </si>
  <si>
    <t>Профсоюзная ул. дом 33 корп. 1</t>
  </si>
  <si>
    <t>Профсоюзная ул. дом 33 корп. 2</t>
  </si>
  <si>
    <t>Профсоюзная ул. дом 33 корп. 3</t>
  </si>
  <si>
    <t>Профсоюзная ул. дом 34 корп. 1</t>
  </si>
  <si>
    <t>Профсоюзная ул. дом 36 корп. 1</t>
  </si>
  <si>
    <t>Профсоюзная ул. дом 37</t>
  </si>
  <si>
    <t>Профсоюзная ул. дом 38 корп. 1</t>
  </si>
  <si>
    <t>Профсоюзная ул. дом 40 корп. 1</t>
  </si>
  <si>
    <t>Профсоюзная ул. дом 42 корп. 1</t>
  </si>
  <si>
    <t>Профсоюзная ул. дом 42 корп. 3</t>
  </si>
  <si>
    <t>Профсоюзная ул. дом 44 корп. 1</t>
  </si>
  <si>
    <t>Профсоюзная ул. дом 44 корп. 2</t>
  </si>
  <si>
    <t>Профсоюзная ул. дом 44 корп. 3</t>
  </si>
  <si>
    <t>Профсоюзная ул. дом 44 корп. 4</t>
  </si>
  <si>
    <t>Профсоюзная ул. дом 44 корп. 5</t>
  </si>
  <si>
    <t>Профсоюзная ул. дом 44 корп. 6</t>
  </si>
  <si>
    <t>Профсоюзная ул. дом 44 корп. 7</t>
  </si>
  <si>
    <t>Профсоюзная ул. дом 46 корп. 1</t>
  </si>
  <si>
    <t>Профсоюзная ул. дом 46 корп. 2</t>
  </si>
  <si>
    <t>Профсоюзная ул. дом 46 корп. 3</t>
  </si>
  <si>
    <t>Профсоюзная ул. дом 47</t>
  </si>
  <si>
    <t>Профсоюзная ул. дом 48 корп. 1</t>
  </si>
  <si>
    <t>Профсоюзная ул. дом 48 корп. 2</t>
  </si>
  <si>
    <t>Профсоюзная ул. дом 48 корп. 3</t>
  </si>
  <si>
    <t>Профсоюзная ул. дом 48 корп. 4</t>
  </si>
  <si>
    <t>Профсоюзная ул. дом 49</t>
  </si>
  <si>
    <t>Профсоюзная ул. дом 51</t>
  </si>
  <si>
    <t>Профсоюзная ул. дом 53</t>
  </si>
  <si>
    <t>Профсоюзная ул. дом 54</t>
  </si>
  <si>
    <t>Профсоюзная ул. дом 55</t>
  </si>
  <si>
    <t>Севастопольский пр-т дом 28</t>
  </si>
  <si>
    <t>Севастопольский пр-т дом 28 корп. 3</t>
  </si>
  <si>
    <t>Севастопольский пр-т дом 28 корп. 7</t>
  </si>
  <si>
    <t>Севастопольский пр-т дом 28 корп. 8</t>
  </si>
  <si>
    <t>Севастопольский пр-т дом 30</t>
  </si>
  <si>
    <t>Севастопольский пр-т дом 32</t>
  </si>
  <si>
    <t>Севастопольский пр-т дом 34</t>
  </si>
  <si>
    <t>Севастопольский пр-т дом 36</t>
  </si>
  <si>
    <t>Севастопольский пр-т дом 38</t>
  </si>
  <si>
    <t>Севастопольский пр-т дом 42 корп. 1</t>
  </si>
  <si>
    <t>Севастопольский пр-т дом 44 корп. 1</t>
  </si>
  <si>
    <t>Севастопольский пр-т дом 44 корп. 2</t>
  </si>
  <si>
    <t>Севастопольский пр-т дом 44 корп. 3</t>
  </si>
  <si>
    <t>Севастопольский пр-т дом 44 корп. 4</t>
  </si>
  <si>
    <t>Севастопольский пр-т дом 44 корп. 5</t>
  </si>
  <si>
    <t>Севастопольский пр-т дом 46 корп. 1</t>
  </si>
  <si>
    <t>Севастопольский пр-т дом 46 корп. 2</t>
  </si>
  <si>
    <t>Севастопольский пр-т дом 46 корп. 3</t>
  </si>
  <si>
    <t>Севастопольский пр-т дом 46 корп. 4</t>
  </si>
  <si>
    <t>Севастопольский пр-т дом 46 корп. 5</t>
  </si>
  <si>
    <t>Севастопольский пр-т дом 46 корп. 6</t>
  </si>
  <si>
    <t>Севастопольский пр-т дом 46 корп. 7</t>
  </si>
  <si>
    <t>Севастопольский пр-т дом 48 корп. 1</t>
  </si>
  <si>
    <t>Севастопольский пр-т дом 48 корп. 2</t>
  </si>
  <si>
    <t>Севастопольский пр-т дом 50/11</t>
  </si>
  <si>
    <t>Севастопольский пр-т дом 52</t>
  </si>
  <si>
    <t>Херсонская ул. дом 13</t>
  </si>
  <si>
    <t>Херсонская ул. дом 15</t>
  </si>
  <si>
    <t>Херсонская ул. дом 17</t>
  </si>
  <si>
    <t>Херсонская ул. дом 19</t>
  </si>
  <si>
    <t>Херсонская ул. дом 21</t>
  </si>
  <si>
    <t>Херсонская ул. дом 22 корп. 1</t>
  </si>
  <si>
    <t>Херсонская ул. дом 22 корп. 2</t>
  </si>
  <si>
    <t>Херсонская ул. дом 23</t>
  </si>
  <si>
    <t>Херсонская ул. дом 24</t>
  </si>
  <si>
    <t>Херсонская ул. дом 25</t>
  </si>
  <si>
    <t>Херсонская ул. дом 26 корп. 1</t>
  </si>
  <si>
    <t>Херсонская ул. дом 26 корп. 2</t>
  </si>
  <si>
    <t>Херсонская ул. дом 28</t>
  </si>
  <si>
    <t>Херсонская ул. дом 29</t>
  </si>
  <si>
    <t>Херсонская ул. дом 30 корп. 1</t>
  </si>
  <si>
    <t>Херсонская ул. дом 31</t>
  </si>
  <si>
    <t>Херсонская ул. дом 32 корп. 1</t>
  </si>
  <si>
    <t>Херсонская ул. дом 32 корп. 2</t>
  </si>
  <si>
    <t>Херсонская ул. дом 33</t>
  </si>
  <si>
    <t>Херсонская ул. дом 34 корп. 1</t>
  </si>
  <si>
    <t>Херсонская ул. дом 35</t>
  </si>
  <si>
    <t>Херсонская ул. дом 36 корп. 1</t>
  </si>
  <si>
    <t>Херсонская ул. дом 36 корп. 2</t>
  </si>
  <si>
    <t>Херсонская ул. дом 36 корп. 3</t>
  </si>
  <si>
    <t>Херсонская ул. дом 36 корп. 4</t>
  </si>
  <si>
    <t>Херсонская ул. дом 36 корп. 5</t>
  </si>
  <si>
    <t>Херсонская ул. дом 37</t>
  </si>
  <si>
    <t>Херсонская ул. дом 38</t>
  </si>
  <si>
    <t>Херсонская ул. дом 39</t>
  </si>
  <si>
    <t>Цюрупы ул. дом 4</t>
  </si>
  <si>
    <t>Цюрупы ул. дом 6</t>
  </si>
  <si>
    <t>Цюрупы ул. дом 7 корп. 1</t>
  </si>
  <si>
    <t>Цюрупы ул. дом 7 корп. 2</t>
  </si>
  <si>
    <t>Цюрупы ул. дом 8 корп. 1</t>
  </si>
  <si>
    <t>Цюрупы ул. дом 9</t>
  </si>
  <si>
    <t>Цюрупы ул. дом 11 корп. 1</t>
  </si>
  <si>
    <t>Цюрупы ул. дом 12 корп. 1</t>
  </si>
  <si>
    <t>Цюрупы ул. дом 12 корп. 2</t>
  </si>
  <si>
    <t>Цюрупы ул. дом 12 корп. 3</t>
  </si>
  <si>
    <t>Цюрупы ул. дом 12 корп. 4</t>
  </si>
  <si>
    <t>Цюрупы ул. дом 12 корп. 5</t>
  </si>
  <si>
    <t>Цюрупы ул. дом 12 корп. 6</t>
  </si>
  <si>
    <t>Цюрупы ул. дом 14</t>
  </si>
  <si>
    <t>Цюрупы ул. дом 15 корп. 2</t>
  </si>
  <si>
    <t>Цюрупы ул. дом 15 корп. 3</t>
  </si>
  <si>
    <t>Цюрупы ул. дом 16 корп. 1</t>
  </si>
  <si>
    <t>Цюрупы ул. дом 16 корп. 2</t>
  </si>
  <si>
    <t>Цюрупы ул. дом 18 корп. 1</t>
  </si>
  <si>
    <t>Цюрупы ул. дом 18 корп. 2</t>
  </si>
  <si>
    <t>Цюрупы ул. дом 20 корп. 1</t>
  </si>
  <si>
    <t>Цюрупы ул. дом 20 корп. 2</t>
  </si>
  <si>
    <t>Цюрупы ул. дом 22 корп. 1</t>
  </si>
  <si>
    <t>Цюрупы ул. дом 22 корп. 2</t>
  </si>
  <si>
    <t>Цюрупы ул. дом 24 корп. 2</t>
  </si>
  <si>
    <t>Цюрупы ул. дом 26 корп. 2</t>
  </si>
  <si>
    <t>ИТОГО:</t>
  </si>
  <si>
    <t>Начислено потребителям, руб.</t>
  </si>
  <si>
    <t>Общий объем потребления, нат. Показ.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</si>
  <si>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</si>
  <si>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</t>
  </si>
  <si>
    <t>Задолженность перед поставщиком (поставщиками) коммунального ресурса, руб</t>
  </si>
  <si>
    <t>Информация о предоставленных коммунальных услугах</t>
  </si>
  <si>
    <t xml:space="preserve">Водоотведение </t>
  </si>
  <si>
    <t>Оплачено потребителями, руб.</t>
  </si>
  <si>
    <t>Суммы пени и штрафов, уплаченные поставщику (поставщикам) коммунального ресурса, руб.</t>
  </si>
  <si>
    <t>Горячее водоснабжение</t>
  </si>
  <si>
    <t>Теплоснабжение</t>
  </si>
  <si>
    <t xml:space="preserve">Холодное водоснабжение </t>
  </si>
  <si>
    <t>Общий объем потребления, нат. показ.</t>
  </si>
  <si>
    <t>Холодное водоснабжение</t>
  </si>
  <si>
    <t>Водоотведение</t>
  </si>
  <si>
    <t>Количество поступивщих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</si>
  <si>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</si>
  <si>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</si>
  <si>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</si>
  <si>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ГБУ "Жилищник района Черемушки"</t>
  </si>
  <si>
    <t>Информация о наличии претензий по качеству предоставленных коммунальных услуг</t>
  </si>
  <si>
    <t xml:space="preserve"> -</t>
  </si>
  <si>
    <t>Отчетный период</t>
  </si>
  <si>
    <t>Общая информация по предоставленным коммунальным услугам</t>
  </si>
  <si>
    <t>Авансовые платежи потребителей, руб.</t>
  </si>
  <si>
    <t>Переходящие остатки денежных средств:</t>
  </si>
  <si>
    <t>Результат работ по предоставлению коммунальных услуг в многоквартирном доме</t>
  </si>
  <si>
    <t>Единица измерения</t>
  </si>
  <si>
    <t>Начислено поставщиком коммунального ресурса, руб.</t>
  </si>
  <si>
    <t>Оплачено поставщику коммунального ресурса, руб.</t>
  </si>
  <si>
    <t>куб. м</t>
  </si>
  <si>
    <t>Задолженность перед поставщиком коммунального ресурса, руб.</t>
  </si>
  <si>
    <t>Гкал</t>
  </si>
  <si>
    <t>Сумма пени и штрафов, уплаченные поставщику коммунального ресурса, руб.</t>
  </si>
  <si>
    <t>Директор</t>
  </si>
  <si>
    <t>З.О. Досаева</t>
  </si>
  <si>
    <t xml:space="preserve">Выберите адрес нажав на стрелочку-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</si>
</sst>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4" fontId="8" fillId="0" borderId="1" xfId="0" applyNumberFormat="1" applyFont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0" fontId="1" fillId="7" borderId="0" xfId="0" applyFont="1" applyFill="1"/>
    <xf numFmtId="4" fontId="7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/>
    </xf>
    <xf numFmtId="0" fontId="3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Protection="1">
      <protection locked="0" hidden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21</xdr:row>
      <xdr:rowOff>304800</xdr:rowOff>
    </xdr:to>
    <xdr:sp macro="" textlink="">
      <xdr:nvSpPr>
        <xdr:cNvPr id="9218" name="AutoShape 2" descr="https://lk.dom.mos.ru/teamworks/webasset/2064.45adb049-c298-497c-a193-0e9993c38085/J/utilitiesPic.zip/electricity.png"/>
        <xdr:cNvSpPr>
          <a:spLocks noChangeAspect="1" noChangeArrowheads="1"/>
        </xdr:cNvSpPr>
      </xdr:nvSpPr>
      <xdr:spPr bwMode="auto">
        <a:xfrm>
          <a:off x="63531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22</xdr:row>
      <xdr:rowOff>0</xdr:rowOff>
    </xdr:from>
    <xdr:to>
      <xdr:col>1</xdr:col>
      <xdr:colOff>580989</xdr:colOff>
      <xdr:row>23</xdr:row>
      <xdr:rowOff>9489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3562350"/>
          <a:ext cx="285714" cy="2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22</xdr:row>
      <xdr:rowOff>9525</xdr:rowOff>
    </xdr:from>
    <xdr:to>
      <xdr:col>3</xdr:col>
      <xdr:colOff>561942</xdr:colOff>
      <xdr:row>23</xdr:row>
      <xdr:rowOff>6317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3571875"/>
          <a:ext cx="266667" cy="266667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22</xdr:row>
      <xdr:rowOff>0</xdr:rowOff>
    </xdr:from>
    <xdr:to>
      <xdr:col>5</xdr:col>
      <xdr:colOff>561939</xdr:colOff>
      <xdr:row>23</xdr:row>
      <xdr:rowOff>9489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3562350"/>
          <a:ext cx="285714" cy="2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22</xdr:row>
      <xdr:rowOff>0</xdr:rowOff>
    </xdr:from>
    <xdr:to>
      <xdr:col>7</xdr:col>
      <xdr:colOff>609564</xdr:colOff>
      <xdr:row>23</xdr:row>
      <xdr:rowOff>6315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3562350"/>
          <a:ext cx="285714" cy="2761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0</xdr:row>
          <xdr:rowOff>171450</xdr:rowOff>
        </xdr:from>
        <xdr:to>
          <xdr:col>8</xdr:col>
          <xdr:colOff>238125</xdr:colOff>
          <xdr:row>2</xdr:row>
          <xdr:rowOff>95250</xdr:rowOff>
        </xdr:to>
        <xdr:sp macro="" textlink="">
          <xdr:nvSpPr>
            <xdr:cNvPr id="9223" name="ComboBox1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6</xdr:row>
      <xdr:rowOff>361951</xdr:rowOff>
    </xdr:from>
    <xdr:to>
      <xdr:col>11</xdr:col>
      <xdr:colOff>161924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7991474" y="1752601"/>
          <a:ext cx="29241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rgbClr val="FF0000"/>
              </a:solidFill>
            </a:rPr>
            <a:t>Убрали все значения со знаком "-"</a:t>
          </a:r>
          <a:r>
            <a:rPr lang="en-US" sz="1400" b="1">
              <a:solidFill>
                <a:srgbClr val="FF0000"/>
              </a:solidFill>
            </a:rPr>
            <a:t> </a:t>
          </a:r>
          <a:r>
            <a:rPr lang="ru-RU" sz="1400" b="1">
              <a:solidFill>
                <a:srgbClr val="FF0000"/>
              </a:solidFill>
            </a:rPr>
            <a:t>из всех столбцов</a:t>
          </a:r>
          <a:r>
            <a:rPr lang="ru-RU" sz="1400" b="1" baseline="0">
              <a:solidFill>
                <a:srgbClr val="FF0000"/>
              </a:solidFill>
            </a:rPr>
            <a:t> задолженность</a:t>
          </a:r>
          <a:r>
            <a:rPr lang="ru-RU" sz="1400" b="1">
              <a:solidFill>
                <a:srgbClr val="FF0000"/>
              </a:solidFill>
            </a:rPr>
            <a:t>, поскольку портал не позволяет вносить отрицательные значения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63"/>
  <sheetViews>
    <sheetView showGridLines="0" tabSelected="1" zoomScale="80" zoomScaleNormal="80" workbookViewId="0">
      <selection activeCell="H7" sqref="H7"/>
    </sheetView>
  </sheetViews>
  <sheetFormatPr defaultRowHeight="15" x14ac:dyDescent="0.25"/>
  <cols>
    <col min="1" max="1" width="16.85546875" style="1" customWidth="1"/>
    <col min="2" max="2" width="14.7109375" style="1" customWidth="1"/>
    <col min="3" max="3" width="3.7109375" style="1" customWidth="1"/>
    <col min="4" max="4" width="14.7109375" style="1" customWidth="1"/>
    <col min="5" max="5" width="3.7109375" style="1" customWidth="1"/>
    <col min="6" max="6" width="14.7109375" style="1" customWidth="1"/>
    <col min="7" max="7" width="3.7109375" style="1" customWidth="1"/>
    <col min="8" max="8" width="14.7109375" style="1" customWidth="1"/>
    <col min="9" max="9" width="3.7109375" style="1" customWidth="1"/>
    <col min="10" max="16384" width="9.140625" style="1"/>
  </cols>
  <sheetData>
    <row r="1" spans="1:9" x14ac:dyDescent="0.25">
      <c r="D1" s="40"/>
      <c r="E1" s="40"/>
      <c r="F1" s="40"/>
      <c r="G1" s="40"/>
      <c r="H1" s="40"/>
      <c r="I1" s="40"/>
    </row>
    <row r="2" spans="1:9" x14ac:dyDescent="0.25">
      <c r="D2" s="41" t="s">
        <v>329</v>
      </c>
      <c r="E2" s="40"/>
      <c r="F2" s="40"/>
      <c r="G2" s="40"/>
      <c r="H2" s="40"/>
      <c r="I2" s="40"/>
    </row>
    <row r="3" spans="1:9" x14ac:dyDescent="0.25">
      <c r="D3" s="40"/>
      <c r="E3" s="40"/>
      <c r="F3" s="42" t="s">
        <v>12</v>
      </c>
      <c r="G3" s="40"/>
      <c r="H3" s="40"/>
      <c r="I3" s="40"/>
    </row>
    <row r="4" spans="1:9" x14ac:dyDescent="0.25">
      <c r="A4" s="32" t="s">
        <v>319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2" t="str">
        <f>CONCATENATE("по адресу: ",F3)</f>
        <v>по адресу: Арх. Власова ул. дом 5 корп. 1</v>
      </c>
      <c r="B5" s="33"/>
      <c r="C5" s="33"/>
      <c r="D5" s="33"/>
      <c r="E5" s="33"/>
      <c r="F5" s="33"/>
      <c r="G5" s="33"/>
      <c r="H5" s="33"/>
      <c r="I5" s="33"/>
    </row>
    <row r="6" spans="1:9" ht="9.9499999999999993" customHeight="1" x14ac:dyDescent="0.25"/>
    <row r="7" spans="1:9" x14ac:dyDescent="0.25">
      <c r="A7" s="1" t="s">
        <v>315</v>
      </c>
      <c r="B7" s="34">
        <v>2016</v>
      </c>
    </row>
    <row r="8" spans="1:9" ht="9.9499999999999993" customHeight="1" x14ac:dyDescent="0.25"/>
    <row r="9" spans="1:9" x14ac:dyDescent="0.25">
      <c r="A9" s="24" t="s">
        <v>316</v>
      </c>
    </row>
    <row r="10" spans="1:9" ht="9.9499999999999993" customHeight="1" x14ac:dyDescent="0.25"/>
    <row r="11" spans="1:9" x14ac:dyDescent="0.25">
      <c r="E11" s="1" t="s">
        <v>318</v>
      </c>
    </row>
    <row r="12" spans="1:9" x14ac:dyDescent="0.25">
      <c r="F12" s="1" t="s">
        <v>7</v>
      </c>
      <c r="H12" s="1" t="s">
        <v>8</v>
      </c>
    </row>
    <row r="13" spans="1:9" x14ac:dyDescent="0.25">
      <c r="A13" s="1" t="s">
        <v>317</v>
      </c>
      <c r="E13" s="30"/>
      <c r="F13" s="36">
        <f>VLOOKUP($F$3,Таблица!$B$11:$AR$290,2,0)</f>
        <v>0</v>
      </c>
      <c r="G13" s="37"/>
      <c r="H13" s="36">
        <f>VLOOKUP($F$3,Таблица!$B$11:$AR$290,3,0)</f>
        <v>0</v>
      </c>
      <c r="I13" s="30"/>
    </row>
    <row r="14" spans="1:9" ht="9.9499999999999993" customHeight="1" x14ac:dyDescent="0.25">
      <c r="E14" s="31"/>
      <c r="F14" s="37"/>
      <c r="G14" s="37"/>
      <c r="H14" s="37"/>
      <c r="I14" s="31"/>
    </row>
    <row r="15" spans="1:9" x14ac:dyDescent="0.25">
      <c r="A15" s="1" t="s">
        <v>10</v>
      </c>
      <c r="E15" s="30"/>
      <c r="F15" s="36">
        <f>VLOOKUP($F$3,Таблица!$B$11:$AR$290,4,0)</f>
        <v>0</v>
      </c>
      <c r="G15" s="37"/>
      <c r="H15" s="36">
        <f>VLOOKUP($F$3,Таблица!$B$11:$AR$290,5,0)</f>
        <v>0</v>
      </c>
      <c r="I15" s="30"/>
    </row>
    <row r="16" spans="1:9" ht="9.9499999999999993" customHeight="1" x14ac:dyDescent="0.25">
      <c r="E16" s="31"/>
      <c r="F16" s="37"/>
      <c r="G16" s="37"/>
      <c r="H16" s="37"/>
      <c r="I16" s="31"/>
    </row>
    <row r="17" spans="1:11" x14ac:dyDescent="0.25">
      <c r="A17" s="1" t="s">
        <v>11</v>
      </c>
      <c r="E17" s="30"/>
      <c r="F17" s="36">
        <f>VLOOKUP($F$3,Таблица!$B$11:$AR$290,6,0)</f>
        <v>0</v>
      </c>
      <c r="G17" s="37"/>
      <c r="H17" s="36">
        <f>VLOOKUP($F$3,Таблица!$B$11:$AR$290,7,0)</f>
        <v>44815.97599999985</v>
      </c>
      <c r="I17" s="30"/>
    </row>
    <row r="18" spans="1:11" ht="9.9499999999999993" customHeight="1" x14ac:dyDescent="0.25"/>
    <row r="20" spans="1:11" x14ac:dyDescent="0.25">
      <c r="A20" s="24" t="s">
        <v>298</v>
      </c>
    </row>
    <row r="21" spans="1:11" ht="9.9499999999999993" customHeight="1" x14ac:dyDescent="0.25">
      <c r="A21" s="24"/>
    </row>
    <row r="22" spans="1:11" s="26" customFormat="1" ht="25.5" x14ac:dyDescent="0.25">
      <c r="B22" s="27" t="s">
        <v>307</v>
      </c>
      <c r="C22" s="27"/>
      <c r="D22" s="28" t="s">
        <v>306</v>
      </c>
      <c r="E22" s="27"/>
      <c r="F22" s="28" t="s">
        <v>302</v>
      </c>
      <c r="G22" s="27"/>
      <c r="H22" s="27" t="s">
        <v>303</v>
      </c>
      <c r="K22" s="29"/>
    </row>
    <row r="23" spans="1:11" ht="21.75" customHeight="1" x14ac:dyDescent="0.25"/>
    <row r="24" spans="1:11" x14ac:dyDescent="0.25">
      <c r="A24" s="1" t="s">
        <v>320</v>
      </c>
      <c r="E24"/>
      <c r="G24"/>
    </row>
    <row r="25" spans="1:11" s="6" customFormat="1" x14ac:dyDescent="0.25">
      <c r="B25" s="36" t="s">
        <v>323</v>
      </c>
      <c r="C25" s="38"/>
      <c r="D25" s="36" t="s">
        <v>323</v>
      </c>
      <c r="E25" s="38"/>
      <c r="F25" s="36" t="s">
        <v>323</v>
      </c>
      <c r="G25" s="38"/>
      <c r="H25" s="36" t="s">
        <v>325</v>
      </c>
    </row>
    <row r="26" spans="1:11" ht="9.9499999999999993" customHeight="1" x14ac:dyDescent="0.25">
      <c r="B26" s="39"/>
      <c r="C26" s="39"/>
      <c r="D26" s="39"/>
      <c r="E26" s="39"/>
      <c r="F26" s="39"/>
      <c r="G26" s="39"/>
      <c r="H26" s="39"/>
    </row>
    <row r="27" spans="1:11" x14ac:dyDescent="0.25">
      <c r="A27" s="1" t="s">
        <v>305</v>
      </c>
      <c r="B27" s="39"/>
      <c r="C27" s="39"/>
      <c r="D27" s="39"/>
      <c r="E27" s="39"/>
      <c r="F27" s="39"/>
      <c r="G27" s="39"/>
      <c r="H27" s="39"/>
    </row>
    <row r="28" spans="1:11" s="25" customFormat="1" x14ac:dyDescent="0.25">
      <c r="B28" s="36">
        <f>VLOOKUP($F$3,Таблица!$B$11:$AR$290,8,0)</f>
        <v>6728.2382528127064</v>
      </c>
      <c r="C28" s="37"/>
      <c r="D28" s="36">
        <f>VLOOKUP($F$3,Таблица!$B$11:$AR$290,16,0)</f>
        <v>4789.7380281690139</v>
      </c>
      <c r="E28" s="37"/>
      <c r="F28" s="36">
        <f>VLOOKUP($F$3,Таблица!$B$11:$AR$290,24,0)</f>
        <v>2080.6888747616017</v>
      </c>
      <c r="G28" s="37"/>
      <c r="H28" s="36">
        <f>VLOOKUP($F$3,Таблица!$B$11:$AR$290,32,0)</f>
        <v>338.63402650427321</v>
      </c>
    </row>
    <row r="29" spans="1:11" ht="9.9499999999999993" customHeight="1" x14ac:dyDescent="0.25">
      <c r="B29" s="39"/>
      <c r="C29" s="39"/>
      <c r="D29" s="39"/>
      <c r="E29" s="39"/>
      <c r="F29" s="39"/>
      <c r="G29" s="39"/>
      <c r="H29" s="39"/>
    </row>
    <row r="30" spans="1:11" x14ac:dyDescent="0.25">
      <c r="A30" s="1" t="s">
        <v>293</v>
      </c>
      <c r="B30" s="39"/>
      <c r="C30" s="39"/>
      <c r="D30" s="39"/>
      <c r="E30" s="39"/>
      <c r="F30" s="39"/>
      <c r="G30" s="39"/>
      <c r="H30" s="39"/>
    </row>
    <row r="31" spans="1:11" s="25" customFormat="1" x14ac:dyDescent="0.25">
      <c r="B31" s="36">
        <f>VLOOKUP($F$3,Таблица!$B$11:$AR$290,9,0)</f>
        <v>144870.74399999998</v>
      </c>
      <c r="C31" s="37"/>
      <c r="D31" s="36">
        <f>VLOOKUP($F$3,Таблица!$B$11:$AR$290,17,0)</f>
        <v>134216.67000000001</v>
      </c>
      <c r="E31" s="37"/>
      <c r="F31" s="36">
        <f>VLOOKUP($F$3,Таблица!$B$11:$AR$290,25,0)</f>
        <v>310927.74199999997</v>
      </c>
      <c r="G31" s="37"/>
      <c r="H31" s="36">
        <f>VLOOKUP($F$3,Таблица!$B$11:$AR$290,33,0)</f>
        <v>536143.77</v>
      </c>
    </row>
    <row r="32" spans="1:11" ht="9.9499999999999993" customHeight="1" x14ac:dyDescent="0.25">
      <c r="B32" s="39"/>
      <c r="C32" s="39"/>
      <c r="D32" s="39"/>
      <c r="E32" s="39"/>
      <c r="F32" s="39"/>
      <c r="G32" s="39"/>
      <c r="H32" s="39"/>
    </row>
    <row r="33" spans="1:8" x14ac:dyDescent="0.25">
      <c r="A33" s="1" t="s">
        <v>300</v>
      </c>
      <c r="B33" s="39"/>
      <c r="C33" s="39"/>
      <c r="D33" s="39"/>
      <c r="E33" s="39"/>
      <c r="F33" s="39"/>
      <c r="G33" s="39"/>
      <c r="H33" s="39"/>
    </row>
    <row r="34" spans="1:8" s="25" customFormat="1" x14ac:dyDescent="0.25">
      <c r="B34" s="36">
        <f>VLOOKUP($F$3,Таблица!$B$11:$AR$290,10,0)</f>
        <v>142162.69</v>
      </c>
      <c r="C34" s="37"/>
      <c r="D34" s="36">
        <f>VLOOKUP($F$3,Таблица!$B$11:$AR$290,18,0)</f>
        <v>112097.93</v>
      </c>
      <c r="E34" s="37"/>
      <c r="F34" s="36">
        <f>VLOOKUP($F$3,Таблица!$B$11:$AR$290,26,0)</f>
        <v>310927.74000000011</v>
      </c>
      <c r="G34" s="37"/>
      <c r="H34" s="36">
        <f>VLOOKUP($F$3,Таблица!$B$11:$AR$290,34,0)</f>
        <v>516154.59</v>
      </c>
    </row>
    <row r="35" spans="1:8" ht="9.9499999999999993" customHeight="1" x14ac:dyDescent="0.25">
      <c r="B35" s="39"/>
      <c r="C35" s="39"/>
      <c r="D35" s="39"/>
      <c r="E35" s="39"/>
      <c r="F35" s="39"/>
      <c r="G35" s="39"/>
      <c r="H35" s="39"/>
    </row>
    <row r="36" spans="1:8" x14ac:dyDescent="0.25">
      <c r="A36" s="1" t="s">
        <v>11</v>
      </c>
      <c r="B36" s="39"/>
      <c r="C36" s="39"/>
      <c r="D36" s="39"/>
      <c r="E36" s="39"/>
      <c r="F36" s="39"/>
      <c r="G36" s="39"/>
      <c r="H36" s="39"/>
    </row>
    <row r="37" spans="1:8" s="25" customFormat="1" x14ac:dyDescent="0.25">
      <c r="B37" s="36">
        <f>VLOOKUP($F$3,Таблица!$B$11:$AR$290,11,0)</f>
        <v>2708.0539999999746</v>
      </c>
      <c r="C37" s="37"/>
      <c r="D37" s="36">
        <f>VLOOKUP($F$3,Таблица!$B$11:$AR$290,19,0)</f>
        <v>22118.74000000002</v>
      </c>
      <c r="E37" s="37"/>
      <c r="F37" s="36">
        <f>VLOOKUP($F$3,Таблица!$B$11:$AR$290,27,0)</f>
        <v>1.999999862164259E-3</v>
      </c>
      <c r="G37" s="37"/>
      <c r="H37" s="36">
        <f>VLOOKUP($F$3,Таблица!$B$11:$AR$290,35,0)</f>
        <v>19989.179999999993</v>
      </c>
    </row>
    <row r="38" spans="1:8" ht="9.9499999999999993" customHeight="1" x14ac:dyDescent="0.25">
      <c r="B38" s="39"/>
      <c r="C38" s="39"/>
      <c r="D38" s="39"/>
      <c r="E38" s="39"/>
      <c r="F38" s="39"/>
      <c r="G38" s="39"/>
      <c r="H38" s="39"/>
    </row>
    <row r="39" spans="1:8" x14ac:dyDescent="0.25">
      <c r="A39" s="1" t="s">
        <v>321</v>
      </c>
      <c r="B39" s="39"/>
      <c r="C39" s="39"/>
      <c r="D39" s="39"/>
      <c r="E39" s="39"/>
      <c r="F39" s="39"/>
      <c r="G39" s="39"/>
      <c r="H39" s="39"/>
    </row>
    <row r="40" spans="1:8" s="25" customFormat="1" x14ac:dyDescent="0.25">
      <c r="B40" s="36">
        <f>VLOOKUP($F$3,Таблица!$B$11:$AR$290,12,0)</f>
        <v>152495.51999999999</v>
      </c>
      <c r="C40" s="37"/>
      <c r="D40" s="36">
        <f>VLOOKUP($F$3,Таблица!$B$11:$AR$290,20,0)</f>
        <v>153032.13</v>
      </c>
      <c r="E40" s="37"/>
      <c r="F40" s="36">
        <f>VLOOKUP($F$3,Таблица!$B$11:$AR$290,28,0)</f>
        <v>327292.36</v>
      </c>
      <c r="G40" s="37"/>
      <c r="H40" s="36">
        <f>VLOOKUP($F$3,Таблица!$B$11:$AR$290,36,0)</f>
        <v>685080.34</v>
      </c>
    </row>
    <row r="41" spans="1:8" ht="9.9499999999999993" customHeight="1" x14ac:dyDescent="0.25">
      <c r="B41" s="39"/>
      <c r="C41" s="39"/>
      <c r="D41" s="39"/>
      <c r="E41" s="39"/>
      <c r="F41" s="39"/>
      <c r="G41" s="39"/>
      <c r="H41" s="39"/>
    </row>
    <row r="42" spans="1:8" x14ac:dyDescent="0.25">
      <c r="A42" s="1" t="s">
        <v>322</v>
      </c>
      <c r="B42" s="39"/>
      <c r="C42" s="39"/>
      <c r="D42" s="39"/>
      <c r="E42" s="39"/>
      <c r="F42" s="39"/>
      <c r="G42" s="39"/>
      <c r="H42" s="39"/>
    </row>
    <row r="43" spans="1:8" s="25" customFormat="1" x14ac:dyDescent="0.25">
      <c r="B43" s="36">
        <f>VLOOKUP($F$3,Таблица!$B$11:$AR$290,13,0)</f>
        <v>152495.51999999999</v>
      </c>
      <c r="C43" s="37"/>
      <c r="D43" s="36">
        <f>VLOOKUP($F$3,Таблица!$B$11:$AR$290,21,0)</f>
        <v>130558.62999999999</v>
      </c>
      <c r="E43" s="37"/>
      <c r="F43" s="36">
        <f>VLOOKUP($F$3,Таблица!$B$11:$AR$290,29,0)</f>
        <v>327292.36</v>
      </c>
      <c r="G43" s="37"/>
      <c r="H43" s="36">
        <f>VLOOKUP($F$3,Таблица!$B$11:$AR$290,37,0)</f>
        <v>608572.26</v>
      </c>
    </row>
    <row r="44" spans="1:8" ht="9.9499999999999993" customHeight="1" x14ac:dyDescent="0.25">
      <c r="B44" s="39"/>
      <c r="C44" s="39"/>
      <c r="D44" s="39"/>
      <c r="E44" s="39"/>
      <c r="F44" s="39"/>
      <c r="G44" s="39"/>
      <c r="H44" s="39"/>
    </row>
    <row r="45" spans="1:8" x14ac:dyDescent="0.25">
      <c r="A45" s="1" t="s">
        <v>324</v>
      </c>
      <c r="B45" s="39"/>
      <c r="C45" s="39"/>
      <c r="D45" s="39"/>
      <c r="E45" s="39"/>
      <c r="F45" s="39"/>
      <c r="G45" s="39"/>
      <c r="H45" s="39"/>
    </row>
    <row r="46" spans="1:8" s="25" customFormat="1" x14ac:dyDescent="0.25">
      <c r="B46" s="36">
        <f>VLOOKUP($F$3,Таблица!$B$11:$AR$290,14,0)</f>
        <v>0</v>
      </c>
      <c r="C46" s="37"/>
      <c r="D46" s="36">
        <f>VLOOKUP($F$3,Таблица!$B$11:$AR$290,22,0)</f>
        <v>22473.500000000015</v>
      </c>
      <c r="E46" s="37"/>
      <c r="F46" s="36">
        <f>VLOOKUP($F$3,Таблица!$B$11:$AR$290,30,0)</f>
        <v>0</v>
      </c>
      <c r="G46" s="37"/>
      <c r="H46" s="36">
        <f>VLOOKUP($F$3,Таблица!$B$11:$AR$290,38,0)</f>
        <v>76508.079999999958</v>
      </c>
    </row>
    <row r="47" spans="1:8" ht="9.9499999999999993" customHeight="1" x14ac:dyDescent="0.25">
      <c r="B47" s="39"/>
      <c r="C47" s="39"/>
      <c r="D47" s="39"/>
      <c r="E47" s="39"/>
      <c r="F47" s="39"/>
      <c r="G47" s="39"/>
      <c r="H47" s="39"/>
    </row>
    <row r="48" spans="1:8" x14ac:dyDescent="0.25">
      <c r="A48" s="1" t="s">
        <v>326</v>
      </c>
      <c r="B48" s="39"/>
      <c r="C48" s="39"/>
      <c r="D48" s="39"/>
      <c r="E48" s="39"/>
      <c r="F48" s="39"/>
      <c r="G48" s="39"/>
      <c r="H48" s="39"/>
    </row>
    <row r="49" spans="1:8" s="25" customFormat="1" x14ac:dyDescent="0.25">
      <c r="B49" s="36">
        <f>VLOOKUP($F$3,Таблица!$B$11:$AR$290,15,0)</f>
        <v>0</v>
      </c>
      <c r="C49" s="37"/>
      <c r="D49" s="36">
        <f>VLOOKUP($F$3,Таблица!$B$11:$AR$290,23,0)</f>
        <v>0</v>
      </c>
      <c r="E49" s="37"/>
      <c r="F49" s="36">
        <f>VLOOKUP($F$3,Таблица!$B$11:$AR$290,31,0)</f>
        <v>0</v>
      </c>
      <c r="G49" s="37"/>
      <c r="H49" s="36">
        <f>VLOOKUP($F$3,Таблица!$B$11:$AR$290,39,0)</f>
        <v>0</v>
      </c>
    </row>
    <row r="51" spans="1:8" x14ac:dyDescent="0.25">
      <c r="A51" s="24" t="s">
        <v>313</v>
      </c>
    </row>
    <row r="52" spans="1:8" ht="9.9499999999999993" customHeight="1" x14ac:dyDescent="0.25"/>
    <row r="53" spans="1:8" x14ac:dyDescent="0.25">
      <c r="A53" s="1" t="s">
        <v>308</v>
      </c>
      <c r="H53" s="36">
        <f>VLOOKUP($F$3,Таблица!$B$11:$AR$290,40,0)</f>
        <v>0</v>
      </c>
    </row>
    <row r="54" spans="1:8" ht="9.9499999999999993" customHeight="1" x14ac:dyDescent="0.25">
      <c r="H54" s="39"/>
    </row>
    <row r="55" spans="1:8" x14ac:dyDescent="0.25">
      <c r="A55" s="1" t="s">
        <v>309</v>
      </c>
      <c r="H55" s="36">
        <f>VLOOKUP($F$3,Таблица!$B$11:$AR$290,41,0)</f>
        <v>0</v>
      </c>
    </row>
    <row r="56" spans="1:8" ht="9.9499999999999993" customHeight="1" x14ac:dyDescent="0.25">
      <c r="H56" s="39"/>
    </row>
    <row r="57" spans="1:8" x14ac:dyDescent="0.25">
      <c r="A57" s="1" t="s">
        <v>310</v>
      </c>
      <c r="H57" s="36">
        <f>VLOOKUP($F$3,Таблица!$B$11:$AR$290,42,0)</f>
        <v>0</v>
      </c>
    </row>
    <row r="58" spans="1:8" ht="9.9499999999999993" customHeight="1" x14ac:dyDescent="0.25">
      <c r="H58" s="39"/>
    </row>
    <row r="59" spans="1:8" x14ac:dyDescent="0.25">
      <c r="A59" s="1" t="s">
        <v>311</v>
      </c>
      <c r="H59" s="36">
        <f>VLOOKUP($F$3,Таблица!$B$11:$AR$290,43,0)</f>
        <v>0</v>
      </c>
    </row>
    <row r="61" spans="1:8" ht="9.9499999999999993" customHeight="1" x14ac:dyDescent="0.25"/>
    <row r="62" spans="1:8" x14ac:dyDescent="0.25">
      <c r="A62" s="24" t="s">
        <v>327</v>
      </c>
      <c r="B62" s="24"/>
      <c r="C62" s="24"/>
      <c r="D62" s="24"/>
      <c r="E62" s="24"/>
      <c r="F62" s="24"/>
      <c r="G62" s="24"/>
      <c r="H62" s="24"/>
    </row>
    <row r="63" spans="1:8" x14ac:dyDescent="0.25">
      <c r="A63" s="24" t="s">
        <v>312</v>
      </c>
      <c r="B63" s="24"/>
      <c r="C63" s="24"/>
      <c r="D63" s="24"/>
      <c r="E63" s="24"/>
      <c r="F63" s="24"/>
      <c r="G63" s="24"/>
      <c r="H63" s="24" t="s">
        <v>328</v>
      </c>
    </row>
  </sheetData>
  <sheetProtection password="FA74" sheet="1" objects="1" scenarios="1"/>
  <printOptions horizontalCentered="1"/>
  <pageMargins left="0.39370078740157483" right="0.39370078740157483" top="0.39370078740157483" bottom="0.39370078740157483" header="0" footer="0"/>
  <pageSetup paperSize="9" scale="92" orientation="portrait" r:id="rId1"/>
  <colBreaks count="1" manualBreakCount="1">
    <brk id="9" max="1048575" man="1"/>
  </colBreaks>
  <drawing r:id="rId2"/>
  <legacyDrawing r:id="rId3"/>
  <controls>
    <mc:AlternateContent xmlns:mc="http://schemas.openxmlformats.org/markup-compatibility/2006">
      <mc:Choice Requires="x14">
        <control shapeId="9223" r:id="rId4" name="ComboBox1">
          <controlPr defaultSize="0" autoLine="0" linkedCell="$F$3" listFillRange="Таблица!$B$11:$B$290" r:id="rId5">
            <anchor moveWithCells="1">
              <from>
                <xdr:col>3</xdr:col>
                <xdr:colOff>628650</xdr:colOff>
                <xdr:row>0</xdr:row>
                <xdr:rowOff>171450</xdr:rowOff>
              </from>
              <to>
                <xdr:col>8</xdr:col>
                <xdr:colOff>228600</xdr:colOff>
                <xdr:row>2</xdr:row>
                <xdr:rowOff>95250</xdr:rowOff>
              </to>
            </anchor>
          </controlPr>
        </control>
      </mc:Choice>
      <mc:Fallback>
        <control shapeId="9223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outlinePr summaryBelow="0" summaryRight="0"/>
  </sheetPr>
  <dimension ref="A2:AR290"/>
  <sheetViews>
    <sheetView zoomScaleNormal="100" workbookViewId="0">
      <selection activeCell="Q10" sqref="A10:XFD10"/>
    </sheetView>
  </sheetViews>
  <sheetFormatPr defaultColWidth="9.140625" defaultRowHeight="15" x14ac:dyDescent="0.25"/>
  <cols>
    <col min="1" max="1" width="9.140625" style="1"/>
    <col min="2" max="2" width="39.140625" style="1" customWidth="1"/>
    <col min="3" max="3" width="9.140625" style="1" customWidth="1"/>
    <col min="4" max="4" width="13.140625" style="1" customWidth="1"/>
    <col min="5" max="5" width="10.85546875" style="1" customWidth="1"/>
    <col min="6" max="6" width="11.28515625" style="1" customWidth="1"/>
    <col min="7" max="7" width="9.140625" style="1" customWidth="1"/>
    <col min="8" max="12" width="14.85546875" style="1" customWidth="1"/>
    <col min="13" max="13" width="16.140625" style="1" customWidth="1"/>
    <col min="14" max="25" width="14.85546875" style="1" customWidth="1"/>
    <col min="26" max="26" width="17" style="1" customWidth="1"/>
    <col min="27" max="27" width="16.85546875" style="1" customWidth="1"/>
    <col min="28" max="28" width="14.85546875" style="1" customWidth="1"/>
    <col min="29" max="29" width="16.140625" style="1" customWidth="1"/>
    <col min="30" max="30" width="17.140625" style="1" customWidth="1"/>
    <col min="31" max="31" width="16.5703125" style="1" customWidth="1"/>
    <col min="32" max="33" width="14.85546875" style="1" customWidth="1"/>
    <col min="34" max="34" width="17.28515625" style="1" customWidth="1"/>
    <col min="35" max="35" width="16.7109375" style="1" customWidth="1"/>
    <col min="36" max="36" width="14.85546875" style="1" customWidth="1"/>
    <col min="37" max="37" width="16.85546875" style="1" customWidth="1"/>
    <col min="38" max="38" width="17.42578125" style="1" customWidth="1"/>
    <col min="39" max="39" width="16" style="1" customWidth="1"/>
    <col min="40" max="40" width="14.85546875" style="1" customWidth="1"/>
    <col min="41" max="44" width="11.85546875" style="1" customWidth="1"/>
    <col min="45" max="16384" width="9.140625" style="1"/>
  </cols>
  <sheetData>
    <row r="2" spans="1:44" ht="18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4" ht="18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4" ht="18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4" ht="18.75" x14ac:dyDescent="0.25">
      <c r="A5" s="4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4" ht="19.5" x14ac:dyDescent="0.35">
      <c r="A6" s="6"/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35">
        <v>32</v>
      </c>
      <c r="AH6" s="35">
        <v>33</v>
      </c>
      <c r="AI6" s="35">
        <v>34</v>
      </c>
      <c r="AJ6" s="35">
        <v>35</v>
      </c>
      <c r="AK6" s="35">
        <v>36</v>
      </c>
      <c r="AL6" s="35">
        <v>37</v>
      </c>
      <c r="AM6" s="35">
        <v>38</v>
      </c>
      <c r="AN6" s="35">
        <v>39</v>
      </c>
      <c r="AO6" s="35">
        <v>40</v>
      </c>
      <c r="AP6" s="35">
        <v>41</v>
      </c>
      <c r="AQ6" s="35">
        <v>42</v>
      </c>
      <c r="AR6" s="35">
        <v>43</v>
      </c>
    </row>
    <row r="7" spans="1:44" s="2" customFormat="1" ht="45" customHeight="1" x14ac:dyDescent="0.25">
      <c r="A7" s="43" t="s">
        <v>3</v>
      </c>
      <c r="B7" s="43" t="s">
        <v>4</v>
      </c>
      <c r="C7" s="43" t="s">
        <v>5</v>
      </c>
      <c r="D7" s="43"/>
      <c r="E7" s="43"/>
      <c r="F7" s="43"/>
      <c r="G7" s="43"/>
      <c r="H7" s="43"/>
      <c r="I7" s="47" t="s">
        <v>298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  <c r="AO7" s="43" t="s">
        <v>313</v>
      </c>
      <c r="AP7" s="43"/>
      <c r="AQ7" s="43"/>
      <c r="AR7" s="43"/>
    </row>
    <row r="8" spans="1:44" s="2" customFormat="1" ht="58.5" customHeight="1" x14ac:dyDescent="0.25">
      <c r="A8" s="43"/>
      <c r="B8" s="43"/>
      <c r="C8" s="43" t="s">
        <v>6</v>
      </c>
      <c r="D8" s="43"/>
      <c r="E8" s="43" t="s">
        <v>10</v>
      </c>
      <c r="F8" s="43"/>
      <c r="G8" s="43" t="s">
        <v>11</v>
      </c>
      <c r="H8" s="43"/>
      <c r="I8" s="44" t="s">
        <v>299</v>
      </c>
      <c r="J8" s="44"/>
      <c r="K8" s="44"/>
      <c r="L8" s="44"/>
      <c r="M8" s="44"/>
      <c r="N8" s="44"/>
      <c r="O8" s="44"/>
      <c r="P8" s="44"/>
      <c r="Q8" s="50" t="s">
        <v>304</v>
      </c>
      <c r="R8" s="50"/>
      <c r="S8" s="50"/>
      <c r="T8" s="50"/>
      <c r="U8" s="50"/>
      <c r="V8" s="50"/>
      <c r="W8" s="50"/>
      <c r="X8" s="50"/>
      <c r="Y8" s="45" t="s">
        <v>302</v>
      </c>
      <c r="Z8" s="45"/>
      <c r="AA8" s="45"/>
      <c r="AB8" s="45"/>
      <c r="AC8" s="45"/>
      <c r="AD8" s="45"/>
      <c r="AE8" s="45"/>
      <c r="AF8" s="45"/>
      <c r="AG8" s="46" t="s">
        <v>303</v>
      </c>
      <c r="AH8" s="46"/>
      <c r="AI8" s="46"/>
      <c r="AJ8" s="46"/>
      <c r="AK8" s="46"/>
      <c r="AL8" s="46"/>
      <c r="AM8" s="46"/>
      <c r="AN8" s="46"/>
      <c r="AO8" s="43" t="s">
        <v>308</v>
      </c>
      <c r="AP8" s="43" t="s">
        <v>309</v>
      </c>
      <c r="AQ8" s="43" t="s">
        <v>310</v>
      </c>
      <c r="AR8" s="43" t="s">
        <v>311</v>
      </c>
    </row>
    <row r="9" spans="1:44" s="2" customFormat="1" ht="89.25" x14ac:dyDescent="0.25">
      <c r="A9" s="43"/>
      <c r="B9" s="43"/>
      <c r="C9" s="3" t="s">
        <v>7</v>
      </c>
      <c r="D9" s="3" t="s">
        <v>8</v>
      </c>
      <c r="E9" s="3" t="s">
        <v>7</v>
      </c>
      <c r="F9" s="3" t="s">
        <v>8</v>
      </c>
      <c r="G9" s="3" t="s">
        <v>7</v>
      </c>
      <c r="H9" s="3" t="s">
        <v>8</v>
      </c>
      <c r="I9" s="10" t="s">
        <v>305</v>
      </c>
      <c r="J9" s="10" t="s">
        <v>293</v>
      </c>
      <c r="K9" s="10" t="s">
        <v>300</v>
      </c>
      <c r="L9" s="10" t="s">
        <v>11</v>
      </c>
      <c r="M9" s="10" t="s">
        <v>295</v>
      </c>
      <c r="N9" s="10" t="s">
        <v>296</v>
      </c>
      <c r="O9" s="10" t="s">
        <v>297</v>
      </c>
      <c r="P9" s="10" t="s">
        <v>301</v>
      </c>
      <c r="Q9" s="13" t="s">
        <v>305</v>
      </c>
      <c r="R9" s="13" t="s">
        <v>293</v>
      </c>
      <c r="S9" s="13" t="s">
        <v>300</v>
      </c>
      <c r="T9" s="13" t="s">
        <v>11</v>
      </c>
      <c r="U9" s="13" t="s">
        <v>295</v>
      </c>
      <c r="V9" s="13" t="s">
        <v>296</v>
      </c>
      <c r="W9" s="13" t="s">
        <v>297</v>
      </c>
      <c r="X9" s="13" t="s">
        <v>301</v>
      </c>
      <c r="Y9" s="11" t="s">
        <v>294</v>
      </c>
      <c r="Z9" s="11" t="s">
        <v>293</v>
      </c>
      <c r="AA9" s="11" t="s">
        <v>300</v>
      </c>
      <c r="AB9" s="11" t="s">
        <v>11</v>
      </c>
      <c r="AC9" s="11" t="s">
        <v>295</v>
      </c>
      <c r="AD9" s="11" t="s">
        <v>296</v>
      </c>
      <c r="AE9" s="11" t="s">
        <v>297</v>
      </c>
      <c r="AF9" s="11" t="s">
        <v>301</v>
      </c>
      <c r="AG9" s="12" t="s">
        <v>294</v>
      </c>
      <c r="AH9" s="12" t="s">
        <v>293</v>
      </c>
      <c r="AI9" s="12" t="s">
        <v>300</v>
      </c>
      <c r="AJ9" s="12" t="s">
        <v>11</v>
      </c>
      <c r="AK9" s="12" t="s">
        <v>295</v>
      </c>
      <c r="AL9" s="12" t="s">
        <v>296</v>
      </c>
      <c r="AM9" s="12" t="s">
        <v>297</v>
      </c>
      <c r="AN9" s="12" t="s">
        <v>301</v>
      </c>
      <c r="AO9" s="43"/>
      <c r="AP9" s="43"/>
      <c r="AQ9" s="43"/>
      <c r="AR9" s="43"/>
    </row>
    <row r="10" spans="1:44" s="9" customFormat="1" ht="14.25" x14ac:dyDescent="0.25">
      <c r="A10" s="14"/>
      <c r="B10" s="15" t="s">
        <v>292</v>
      </c>
      <c r="C10" s="16">
        <f>SUM(C11:C290)</f>
        <v>0</v>
      </c>
      <c r="D10" s="16">
        <f t="shared" ref="D10:AR10" si="0">SUM(D11:D290)</f>
        <v>255687.32650000165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32982155.363999989</v>
      </c>
      <c r="I10" s="16">
        <f t="shared" si="0"/>
        <v>4707985.6408559475</v>
      </c>
      <c r="J10" s="16">
        <f t="shared" si="0"/>
        <v>90274767.239999995</v>
      </c>
      <c r="K10" s="16">
        <f t="shared" si="0"/>
        <v>85395391.720000029</v>
      </c>
      <c r="L10" s="16">
        <f t="shared" si="0"/>
        <v>4968397.5079999994</v>
      </c>
      <c r="M10" s="16">
        <f t="shared" si="0"/>
        <v>106706494.55000003</v>
      </c>
      <c r="N10" s="16">
        <f t="shared" si="0"/>
        <v>92697322.759999916</v>
      </c>
      <c r="O10" s="16">
        <f t="shared" si="0"/>
        <v>14038205.699999999</v>
      </c>
      <c r="P10" s="16">
        <f t="shared" si="0"/>
        <v>0</v>
      </c>
      <c r="Q10" s="16">
        <f t="shared" si="0"/>
        <v>2964217.0392331765</v>
      </c>
      <c r="R10" s="16">
        <f t="shared" si="0"/>
        <v>78318007.772500008</v>
      </c>
      <c r="S10" s="16">
        <f t="shared" si="0"/>
        <v>74168881.030000031</v>
      </c>
      <c r="T10" s="16">
        <f t="shared" si="0"/>
        <v>4268884.66</v>
      </c>
      <c r="U10" s="16">
        <f t="shared" si="0"/>
        <v>94706723.860000014</v>
      </c>
      <c r="V10" s="16">
        <f t="shared" si="0"/>
        <v>83576409.700000077</v>
      </c>
      <c r="W10" s="16">
        <f t="shared" si="0"/>
        <v>11148441.289999999</v>
      </c>
      <c r="X10" s="16">
        <f t="shared" si="0"/>
        <v>0</v>
      </c>
      <c r="Y10" s="16">
        <f t="shared" si="0"/>
        <v>1748435.397128368</v>
      </c>
      <c r="Z10" s="16">
        <f t="shared" si="0"/>
        <v>237453232.60500005</v>
      </c>
      <c r="AA10" s="16">
        <f t="shared" si="0"/>
        <v>226522452.47999993</v>
      </c>
      <c r="AB10" s="16">
        <f t="shared" si="0"/>
        <v>11164471.089999996</v>
      </c>
      <c r="AC10" s="16">
        <f t="shared" si="0"/>
        <v>283863671.96999979</v>
      </c>
      <c r="AD10" s="16">
        <f t="shared" si="0"/>
        <v>246233489.34999996</v>
      </c>
      <c r="AE10" s="16">
        <f t="shared" si="0"/>
        <v>37630182.61999999</v>
      </c>
      <c r="AF10" s="16">
        <f t="shared" si="0"/>
        <v>0</v>
      </c>
      <c r="AG10" s="16">
        <f t="shared" si="0"/>
        <v>260325.51254281856</v>
      </c>
      <c r="AH10" s="16">
        <f t="shared" si="0"/>
        <v>391263884.76000011</v>
      </c>
      <c r="AI10" s="16">
        <f t="shared" si="0"/>
        <v>378496699.11000013</v>
      </c>
      <c r="AJ10" s="16">
        <f t="shared" si="0"/>
        <v>12949706.599999996</v>
      </c>
      <c r="AK10" s="16">
        <f t="shared" si="0"/>
        <v>526656734.65999985</v>
      </c>
      <c r="AL10" s="16">
        <f t="shared" si="0"/>
        <v>438670176.34000015</v>
      </c>
      <c r="AM10" s="16">
        <f t="shared" si="0"/>
        <v>88072279.080000013</v>
      </c>
      <c r="AN10" s="16">
        <f t="shared" si="0"/>
        <v>0</v>
      </c>
      <c r="AO10" s="16">
        <f t="shared" si="0"/>
        <v>1</v>
      </c>
      <c r="AP10" s="16">
        <f t="shared" si="0"/>
        <v>1</v>
      </c>
      <c r="AQ10" s="16">
        <f t="shared" si="0"/>
        <v>0</v>
      </c>
      <c r="AR10" s="16">
        <f t="shared" si="0"/>
        <v>19503.400000000001</v>
      </c>
    </row>
    <row r="11" spans="1:44" x14ac:dyDescent="0.25">
      <c r="A11" s="7">
        <v>4132</v>
      </c>
      <c r="B11" s="5" t="s">
        <v>12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44815.97599999985</v>
      </c>
      <c r="I11" s="8">
        <v>6728.2382528127064</v>
      </c>
      <c r="J11" s="18">
        <v>144870.74399999998</v>
      </c>
      <c r="K11" s="8">
        <v>142162.69</v>
      </c>
      <c r="L11" s="8">
        <v>2708.0539999999746</v>
      </c>
      <c r="M11" s="8">
        <v>152495.51999999999</v>
      </c>
      <c r="N11" s="18">
        <v>152495.51999999999</v>
      </c>
      <c r="O11" s="8">
        <v>0</v>
      </c>
      <c r="P11" s="8">
        <v>0</v>
      </c>
      <c r="Q11" s="8">
        <v>4789.7380281690139</v>
      </c>
      <c r="R11" s="8">
        <v>134216.67000000001</v>
      </c>
      <c r="S11" s="8">
        <v>112097.93</v>
      </c>
      <c r="T11" s="8">
        <v>22118.74000000002</v>
      </c>
      <c r="U11" s="8">
        <v>153032.13</v>
      </c>
      <c r="V11" s="8">
        <v>130558.62999999999</v>
      </c>
      <c r="W11" s="8">
        <v>22473.500000000015</v>
      </c>
      <c r="X11" s="8">
        <v>0</v>
      </c>
      <c r="Y11" s="8">
        <v>2080.6888747616017</v>
      </c>
      <c r="Z11" s="18">
        <v>310927.74199999997</v>
      </c>
      <c r="AA11" s="18">
        <v>310927.74000000011</v>
      </c>
      <c r="AB11" s="8">
        <v>1.999999862164259E-3</v>
      </c>
      <c r="AC11" s="8">
        <v>327292.36</v>
      </c>
      <c r="AD11" s="18">
        <v>327292.36</v>
      </c>
      <c r="AE11" s="8">
        <v>0</v>
      </c>
      <c r="AF11" s="8">
        <v>0</v>
      </c>
      <c r="AG11" s="8">
        <v>338.63402650427321</v>
      </c>
      <c r="AH11" s="8">
        <v>536143.77</v>
      </c>
      <c r="AI11" s="8">
        <v>516154.59</v>
      </c>
      <c r="AJ11" s="8">
        <v>19989.179999999993</v>
      </c>
      <c r="AK11" s="8">
        <v>685080.34</v>
      </c>
      <c r="AL11" s="8">
        <v>608572.26</v>
      </c>
      <c r="AM11" s="8">
        <v>76508.079999999958</v>
      </c>
      <c r="AN11" s="8">
        <v>0</v>
      </c>
      <c r="AO11" s="7">
        <v>0</v>
      </c>
      <c r="AP11" s="7">
        <v>0</v>
      </c>
      <c r="AQ11" s="7">
        <v>0</v>
      </c>
      <c r="AR11" s="7">
        <v>0</v>
      </c>
    </row>
    <row r="12" spans="1:44" x14ac:dyDescent="0.25">
      <c r="A12" s="7">
        <v>4133</v>
      </c>
      <c r="B12" s="5" t="s">
        <v>13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169904.09000000005</v>
      </c>
      <c r="I12" s="8">
        <v>13124.232517096843</v>
      </c>
      <c r="J12" s="8">
        <v>238661.59</v>
      </c>
      <c r="K12" s="8">
        <v>216601.31</v>
      </c>
      <c r="L12" s="8">
        <v>22060.28</v>
      </c>
      <c r="M12" s="8">
        <v>297460.72999999992</v>
      </c>
      <c r="N12" s="8">
        <v>235810.4</v>
      </c>
      <c r="O12" s="8">
        <v>61650.329999999929</v>
      </c>
      <c r="P12" s="8">
        <v>0</v>
      </c>
      <c r="Q12" s="8">
        <v>7383.9812206572778</v>
      </c>
      <c r="R12" s="8">
        <v>202662.94</v>
      </c>
      <c r="S12" s="8">
        <v>186658.66999999998</v>
      </c>
      <c r="T12" s="8">
        <v>16004.270000000019</v>
      </c>
      <c r="U12" s="8">
        <v>235918.2</v>
      </c>
      <c r="V12" s="8">
        <v>213737</v>
      </c>
      <c r="W12" s="8">
        <v>22181.200000000012</v>
      </c>
      <c r="X12" s="8">
        <v>0</v>
      </c>
      <c r="Y12" s="8">
        <v>5111.986713286713</v>
      </c>
      <c r="Z12" s="8">
        <v>658515.71</v>
      </c>
      <c r="AA12" s="8">
        <v>595331.90999999992</v>
      </c>
      <c r="AB12" s="8">
        <v>63183.800000000047</v>
      </c>
      <c r="AC12" s="8">
        <v>804115.51</v>
      </c>
      <c r="AD12" s="8">
        <v>652049.06999999995</v>
      </c>
      <c r="AE12" s="8">
        <v>152066.44000000006</v>
      </c>
      <c r="AF12" s="8">
        <v>0</v>
      </c>
      <c r="AG12" s="8">
        <v>639.42044022203879</v>
      </c>
      <c r="AH12" s="8">
        <v>898741.25</v>
      </c>
      <c r="AI12" s="8">
        <v>830085.51</v>
      </c>
      <c r="AJ12" s="8">
        <v>68655.739999999991</v>
      </c>
      <c r="AK12" s="8">
        <v>1293592.31</v>
      </c>
      <c r="AL12" s="8">
        <v>1016212.11</v>
      </c>
      <c r="AM12" s="8">
        <v>277380.20000000007</v>
      </c>
      <c r="AN12" s="8">
        <v>0</v>
      </c>
      <c r="AO12" s="7">
        <v>0</v>
      </c>
      <c r="AP12" s="7">
        <v>0</v>
      </c>
      <c r="AQ12" s="7">
        <v>0</v>
      </c>
      <c r="AR12" s="7">
        <v>0</v>
      </c>
    </row>
    <row r="13" spans="1:44" x14ac:dyDescent="0.25">
      <c r="A13" s="7">
        <v>4134</v>
      </c>
      <c r="B13" s="5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57814.80349999998</v>
      </c>
      <c r="I13" s="8">
        <v>8535.1630266931388</v>
      </c>
      <c r="J13" s="8">
        <v>190360.16999999998</v>
      </c>
      <c r="K13" s="8">
        <v>168638.92</v>
      </c>
      <c r="L13" s="8">
        <v>21721.249999999971</v>
      </c>
      <c r="M13" s="8">
        <v>193449.46999999997</v>
      </c>
      <c r="N13" s="8">
        <v>182138.83000000002</v>
      </c>
      <c r="O13" s="8">
        <v>11310.639999999956</v>
      </c>
      <c r="P13" s="8">
        <v>0</v>
      </c>
      <c r="Q13" s="8">
        <v>5648.8704225352112</v>
      </c>
      <c r="R13" s="8">
        <v>165482.60999999999</v>
      </c>
      <c r="S13" s="8">
        <v>147898.82999999999</v>
      </c>
      <c r="T13" s="8">
        <v>17583.78</v>
      </c>
      <c r="U13" s="8">
        <v>180481.41</v>
      </c>
      <c r="V13" s="8">
        <v>166929.06999999998</v>
      </c>
      <c r="W13" s="8">
        <v>13552.340000000026</v>
      </c>
      <c r="X13" s="8">
        <v>0</v>
      </c>
      <c r="Y13" s="8">
        <v>2908.9645899554989</v>
      </c>
      <c r="Z13" s="18">
        <v>434701.12349999999</v>
      </c>
      <c r="AA13" s="8">
        <v>441504.83000000007</v>
      </c>
      <c r="AB13" s="8">
        <v>0</v>
      </c>
      <c r="AC13" s="8">
        <v>457580.13</v>
      </c>
      <c r="AD13" s="18">
        <v>457580.13</v>
      </c>
      <c r="AE13" s="8">
        <v>0</v>
      </c>
      <c r="AF13" s="8">
        <v>0</v>
      </c>
      <c r="AG13" s="8">
        <v>515.54620453073801</v>
      </c>
      <c r="AH13" s="8">
        <v>803102.49000000011</v>
      </c>
      <c r="AI13" s="8">
        <v>777789.01</v>
      </c>
      <c r="AJ13" s="8">
        <v>25313.480000000098</v>
      </c>
      <c r="AK13" s="8">
        <v>1042986.06</v>
      </c>
      <c r="AL13" s="8">
        <v>909430.01</v>
      </c>
      <c r="AM13" s="8">
        <v>133556.05000000005</v>
      </c>
      <c r="AN13" s="8">
        <v>0</v>
      </c>
      <c r="AO13" s="7">
        <v>0</v>
      </c>
      <c r="AP13" s="7">
        <v>0</v>
      </c>
      <c r="AQ13" s="7">
        <v>0</v>
      </c>
      <c r="AR13" s="7">
        <v>0</v>
      </c>
    </row>
    <row r="14" spans="1:44" x14ac:dyDescent="0.25">
      <c r="A14" s="7">
        <v>4135</v>
      </c>
      <c r="B14" s="5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206684.28000000014</v>
      </c>
      <c r="I14" s="8">
        <v>11201.078314581953</v>
      </c>
      <c r="J14" s="8">
        <v>231748.15000000002</v>
      </c>
      <c r="K14" s="8">
        <v>194370.8</v>
      </c>
      <c r="L14" s="8">
        <v>37377.350000000035</v>
      </c>
      <c r="M14" s="8">
        <v>253872.43999999997</v>
      </c>
      <c r="N14" s="8">
        <v>213008.31</v>
      </c>
      <c r="O14" s="8">
        <v>40864.129999999976</v>
      </c>
      <c r="P14" s="8">
        <v>0</v>
      </c>
      <c r="Q14" s="8">
        <v>6893.4319248826287</v>
      </c>
      <c r="R14" s="8">
        <v>199782.57</v>
      </c>
      <c r="S14" s="8">
        <v>170072.56</v>
      </c>
      <c r="T14" s="8">
        <v>29710.010000000009</v>
      </c>
      <c r="U14" s="8">
        <v>220245.15</v>
      </c>
      <c r="V14" s="8">
        <v>196345.02</v>
      </c>
      <c r="W14" s="8">
        <v>23900.130000000005</v>
      </c>
      <c r="X14" s="8">
        <v>0</v>
      </c>
      <c r="Y14" s="8">
        <v>4364.8924348378887</v>
      </c>
      <c r="Z14" s="8">
        <v>621688.30000000005</v>
      </c>
      <c r="AA14" s="8">
        <v>512831.27999999997</v>
      </c>
      <c r="AB14" s="8">
        <v>108857.02000000008</v>
      </c>
      <c r="AC14" s="8">
        <v>686597.58</v>
      </c>
      <c r="AD14" s="8">
        <v>566087.79999999993</v>
      </c>
      <c r="AE14" s="8">
        <v>120509.78000000003</v>
      </c>
      <c r="AF14" s="8">
        <v>0</v>
      </c>
      <c r="AG14" s="8">
        <v>397.35727878916697</v>
      </c>
      <c r="AH14" s="8">
        <v>576850.88</v>
      </c>
      <c r="AI14" s="8">
        <v>546110.98</v>
      </c>
      <c r="AJ14" s="8">
        <v>30739.900000000023</v>
      </c>
      <c r="AK14" s="8">
        <v>803881.59</v>
      </c>
      <c r="AL14" s="8">
        <v>636972.43999999994</v>
      </c>
      <c r="AM14" s="8">
        <v>166909.15000000002</v>
      </c>
      <c r="AN14" s="8">
        <v>0</v>
      </c>
      <c r="AO14" s="7">
        <v>0</v>
      </c>
      <c r="AP14" s="7">
        <v>0</v>
      </c>
      <c r="AQ14" s="7">
        <v>0</v>
      </c>
      <c r="AR14" s="7">
        <v>0</v>
      </c>
    </row>
    <row r="15" spans="1:44" x14ac:dyDescent="0.25">
      <c r="A15" s="7">
        <v>4136</v>
      </c>
      <c r="B15" s="5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96153.059999999969</v>
      </c>
      <c r="I15" s="8">
        <v>9489.1290536068809</v>
      </c>
      <c r="J15" s="8">
        <v>178282.71000000002</v>
      </c>
      <c r="K15" s="8">
        <v>168932.98</v>
      </c>
      <c r="L15" s="8">
        <v>9349.7300000000105</v>
      </c>
      <c r="M15" s="8">
        <v>215071.10999999996</v>
      </c>
      <c r="N15" s="8">
        <v>180459.01</v>
      </c>
      <c r="O15" s="8">
        <v>34612.099999999948</v>
      </c>
      <c r="P15" s="8">
        <v>0</v>
      </c>
      <c r="Q15" s="8">
        <v>6261.5877934272294</v>
      </c>
      <c r="R15" s="8">
        <v>146253.82</v>
      </c>
      <c r="S15" s="8">
        <v>146787.26</v>
      </c>
      <c r="T15" s="8">
        <v>0</v>
      </c>
      <c r="U15" s="8">
        <v>200057.72999999998</v>
      </c>
      <c r="V15" s="8">
        <v>163034.97</v>
      </c>
      <c r="W15" s="8">
        <v>37022.75999999998</v>
      </c>
      <c r="X15" s="8">
        <v>0</v>
      </c>
      <c r="Y15" s="8">
        <v>3301.6080737444372</v>
      </c>
      <c r="Z15" s="8">
        <v>517343.4599999999</v>
      </c>
      <c r="AA15" s="8">
        <v>445016.79000000004</v>
      </c>
      <c r="AB15" s="8">
        <v>72326.669999999867</v>
      </c>
      <c r="AC15" s="8">
        <v>519342.95</v>
      </c>
      <c r="AD15" s="8">
        <v>479984.19000000006</v>
      </c>
      <c r="AE15" s="8">
        <v>39358.759999999951</v>
      </c>
      <c r="AF15" s="8">
        <v>0</v>
      </c>
      <c r="AG15" s="8">
        <v>398.07170784995088</v>
      </c>
      <c r="AH15" s="8">
        <v>579258.92000000004</v>
      </c>
      <c r="AI15" s="8">
        <v>564248.81999999995</v>
      </c>
      <c r="AJ15" s="8">
        <v>15010.100000000093</v>
      </c>
      <c r="AK15" s="8">
        <v>805326.93</v>
      </c>
      <c r="AL15" s="8">
        <v>666611.99</v>
      </c>
      <c r="AM15" s="8">
        <v>138714.94000000006</v>
      </c>
      <c r="AN15" s="8">
        <v>0</v>
      </c>
      <c r="AO15" s="7">
        <v>0</v>
      </c>
      <c r="AP15" s="7">
        <v>0</v>
      </c>
      <c r="AQ15" s="7">
        <v>0</v>
      </c>
      <c r="AR15" s="7">
        <v>0</v>
      </c>
    </row>
    <row r="16" spans="1:44" x14ac:dyDescent="0.25">
      <c r="A16" s="7">
        <v>4137</v>
      </c>
      <c r="B16" s="5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58889.135500000091</v>
      </c>
      <c r="I16" s="8">
        <v>9570.2638429296276</v>
      </c>
      <c r="J16" s="18">
        <v>206064.52849999999</v>
      </c>
      <c r="K16" s="18">
        <v>206064.53</v>
      </c>
      <c r="L16" s="8">
        <v>0</v>
      </c>
      <c r="M16" s="8">
        <v>216910.03</v>
      </c>
      <c r="N16" s="18">
        <v>216910.03</v>
      </c>
      <c r="O16" s="8">
        <v>0</v>
      </c>
      <c r="P16" s="8">
        <v>0</v>
      </c>
      <c r="Q16" s="8">
        <v>5716.9577464788727</v>
      </c>
      <c r="R16" s="18">
        <v>173523.96</v>
      </c>
      <c r="S16" s="18">
        <v>173523.96</v>
      </c>
      <c r="T16" s="8">
        <v>0</v>
      </c>
      <c r="U16" s="8">
        <v>182656.8</v>
      </c>
      <c r="V16" s="18">
        <v>182656.8</v>
      </c>
      <c r="W16" s="8">
        <v>0</v>
      </c>
      <c r="X16" s="8">
        <v>0</v>
      </c>
      <c r="Y16" s="8">
        <v>3957.6609027336299</v>
      </c>
      <c r="Z16" s="18">
        <v>591413.05700000003</v>
      </c>
      <c r="AA16" s="18">
        <v>591413.05999999982</v>
      </c>
      <c r="AB16" s="8">
        <v>0</v>
      </c>
      <c r="AC16" s="8">
        <v>622540.06000000006</v>
      </c>
      <c r="AD16" s="18">
        <v>622540.06000000006</v>
      </c>
      <c r="AE16" s="8">
        <v>0</v>
      </c>
      <c r="AF16" s="8">
        <v>0</v>
      </c>
      <c r="AG16" s="8">
        <v>555.95109907220217</v>
      </c>
      <c r="AH16" s="8">
        <v>925764.87</v>
      </c>
      <c r="AI16" s="8">
        <v>866875.7300000001</v>
      </c>
      <c r="AJ16" s="8">
        <v>58889.139999999898</v>
      </c>
      <c r="AK16" s="8">
        <v>1124727.99</v>
      </c>
      <c r="AL16" s="8">
        <v>1023210.3200000001</v>
      </c>
      <c r="AM16" s="8">
        <v>101517.66999999993</v>
      </c>
      <c r="AN16" s="8">
        <v>0</v>
      </c>
      <c r="AO16" s="7">
        <v>0</v>
      </c>
      <c r="AP16" s="7">
        <v>0</v>
      </c>
      <c r="AQ16" s="7">
        <v>0</v>
      </c>
      <c r="AR16" s="7">
        <v>0</v>
      </c>
    </row>
    <row r="17" spans="1:44" x14ac:dyDescent="0.25">
      <c r="A17" s="7">
        <v>4138</v>
      </c>
      <c r="B17" s="5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24982.548000000126</v>
      </c>
      <c r="I17" s="8">
        <v>10481.536289433048</v>
      </c>
      <c r="J17" s="18">
        <v>225685.81900000005</v>
      </c>
      <c r="K17" s="18">
        <v>225685.82</v>
      </c>
      <c r="L17" s="8">
        <v>0</v>
      </c>
      <c r="M17" s="8">
        <v>237564.02000000005</v>
      </c>
      <c r="N17" s="18">
        <v>237564.02000000005</v>
      </c>
      <c r="O17" s="8">
        <v>0</v>
      </c>
      <c r="P17" s="8">
        <v>0</v>
      </c>
      <c r="Q17" s="8">
        <v>6393.7784037558677</v>
      </c>
      <c r="R17" s="18">
        <v>194067.15899999996</v>
      </c>
      <c r="S17" s="18">
        <v>194067.16000000003</v>
      </c>
      <c r="T17" s="8">
        <v>0</v>
      </c>
      <c r="U17" s="8">
        <v>204281.21999999997</v>
      </c>
      <c r="V17" s="18">
        <v>204281.21999999997</v>
      </c>
      <c r="W17" s="8">
        <v>0</v>
      </c>
      <c r="X17" s="8">
        <v>0</v>
      </c>
      <c r="Y17" s="8">
        <v>4169.8311506675136</v>
      </c>
      <c r="Z17" s="8">
        <v>641506.29</v>
      </c>
      <c r="AA17" s="8">
        <v>648030.99</v>
      </c>
      <c r="AB17" s="8">
        <v>0</v>
      </c>
      <c r="AC17" s="8">
        <v>655914.43999999994</v>
      </c>
      <c r="AD17" s="18">
        <v>655914.43999999994</v>
      </c>
      <c r="AE17" s="8">
        <v>0</v>
      </c>
      <c r="AF17" s="8">
        <v>0</v>
      </c>
      <c r="AG17" s="8">
        <v>519.92170315411727</v>
      </c>
      <c r="AH17" s="8">
        <v>778007.88</v>
      </c>
      <c r="AI17" s="8">
        <v>746500.62999999989</v>
      </c>
      <c r="AJ17" s="8">
        <v>31507.250000000116</v>
      </c>
      <c r="AK17" s="8">
        <v>1051838</v>
      </c>
      <c r="AL17" s="8">
        <v>903331.2</v>
      </c>
      <c r="AM17" s="8">
        <v>148506.80000000005</v>
      </c>
      <c r="AN17" s="8">
        <v>0</v>
      </c>
      <c r="AO17" s="7">
        <v>0</v>
      </c>
      <c r="AP17" s="7">
        <v>0</v>
      </c>
      <c r="AQ17" s="7">
        <v>0</v>
      </c>
      <c r="AR17" s="7">
        <v>0</v>
      </c>
    </row>
    <row r="18" spans="1:44" x14ac:dyDescent="0.25">
      <c r="A18" s="7">
        <v>4139</v>
      </c>
      <c r="B18" s="5" t="s">
        <v>19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5415.7399999999907</v>
      </c>
      <c r="I18" s="8">
        <v>7923.5517317449821</v>
      </c>
      <c r="J18" s="8">
        <v>154029.01</v>
      </c>
      <c r="K18" s="8">
        <v>155614.32999999999</v>
      </c>
      <c r="L18" s="8">
        <v>0</v>
      </c>
      <c r="M18" s="8">
        <v>179587.30000000002</v>
      </c>
      <c r="N18" s="8">
        <v>172473.59999999998</v>
      </c>
      <c r="O18" s="8">
        <v>7113.7000000000407</v>
      </c>
      <c r="P18" s="8">
        <v>0</v>
      </c>
      <c r="Q18" s="8">
        <v>5373.32676056338</v>
      </c>
      <c r="R18" s="8">
        <v>134377.9</v>
      </c>
      <c r="S18" s="8">
        <v>136947.65000000002</v>
      </c>
      <c r="T18" s="8">
        <v>0</v>
      </c>
      <c r="U18" s="8">
        <v>171677.78999999998</v>
      </c>
      <c r="V18" s="8">
        <v>160713.46000000002</v>
      </c>
      <c r="W18" s="8">
        <v>10964.329999999958</v>
      </c>
      <c r="X18" s="8">
        <v>0</v>
      </c>
      <c r="Y18" s="8">
        <v>2697.6797202797202</v>
      </c>
      <c r="Z18" s="8">
        <v>407970.97000000003</v>
      </c>
      <c r="AA18" s="8">
        <v>407052.65</v>
      </c>
      <c r="AB18" s="8">
        <v>918.32000000000698</v>
      </c>
      <c r="AC18" s="8">
        <v>424345.02</v>
      </c>
      <c r="AD18" s="18">
        <v>424345.02</v>
      </c>
      <c r="AE18" s="8">
        <v>0</v>
      </c>
      <c r="AF18" s="8">
        <v>0</v>
      </c>
      <c r="AG18" s="8">
        <v>341.48259822942367</v>
      </c>
      <c r="AH18" s="8">
        <v>517192.22</v>
      </c>
      <c r="AI18" s="8">
        <v>508539.73</v>
      </c>
      <c r="AJ18" s="8">
        <v>8652.4899999999907</v>
      </c>
      <c r="AK18" s="8">
        <v>690843.20000000007</v>
      </c>
      <c r="AL18" s="8">
        <v>620302.31999999995</v>
      </c>
      <c r="AM18" s="8">
        <v>70540.880000000121</v>
      </c>
      <c r="AN18" s="8">
        <v>0</v>
      </c>
      <c r="AO18" s="7">
        <v>0</v>
      </c>
      <c r="AP18" s="7">
        <v>0</v>
      </c>
      <c r="AQ18" s="7">
        <v>0</v>
      </c>
      <c r="AR18" s="7">
        <v>0</v>
      </c>
    </row>
    <row r="19" spans="1:44" x14ac:dyDescent="0.25">
      <c r="A19" s="7">
        <v>4140</v>
      </c>
      <c r="B19" s="5" t="s">
        <v>20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18347.877343922344</v>
      </c>
      <c r="J19" s="8">
        <v>219306.26</v>
      </c>
      <c r="K19" s="18">
        <v>219306.25999999998</v>
      </c>
      <c r="L19" s="8">
        <v>0</v>
      </c>
      <c r="M19" s="8">
        <v>415854.63999999996</v>
      </c>
      <c r="N19" s="8">
        <v>237879.90999999997</v>
      </c>
      <c r="O19" s="8">
        <v>177974.72999999998</v>
      </c>
      <c r="P19" s="8">
        <v>0</v>
      </c>
      <c r="Q19" s="8">
        <v>9231.6845070422514</v>
      </c>
      <c r="R19" s="8">
        <v>195796.13</v>
      </c>
      <c r="S19" s="18">
        <v>195796.12999999998</v>
      </c>
      <c r="T19" s="8">
        <v>0</v>
      </c>
      <c r="U19" s="8">
        <v>294952.31999999995</v>
      </c>
      <c r="V19" s="8">
        <v>221978.68999999997</v>
      </c>
      <c r="W19" s="8">
        <v>72973.629999999976</v>
      </c>
      <c r="X19" s="8">
        <v>0</v>
      </c>
      <c r="Y19" s="8">
        <v>5606.2582326764141</v>
      </c>
      <c r="Z19" s="8">
        <v>459390.59000000008</v>
      </c>
      <c r="AA19" s="18">
        <v>459390.58999999997</v>
      </c>
      <c r="AB19" s="8">
        <v>0</v>
      </c>
      <c r="AC19" s="8">
        <v>881864.42</v>
      </c>
      <c r="AD19" s="8">
        <v>507034.74999999994</v>
      </c>
      <c r="AE19" s="8">
        <v>374829.6700000001</v>
      </c>
      <c r="AF19" s="8">
        <v>0</v>
      </c>
      <c r="AG19" s="8">
        <v>552.05168382705494</v>
      </c>
      <c r="AH19" s="8">
        <v>867737.39</v>
      </c>
      <c r="AI19" s="18">
        <v>867737.39</v>
      </c>
      <c r="AJ19" s="8">
        <v>0</v>
      </c>
      <c r="AK19" s="8">
        <v>1116839.2</v>
      </c>
      <c r="AL19" s="8">
        <v>1017062.6</v>
      </c>
      <c r="AM19" s="8">
        <v>99776.599999999977</v>
      </c>
      <c r="AN19" s="8">
        <v>0</v>
      </c>
      <c r="AO19" s="7">
        <v>0</v>
      </c>
      <c r="AP19" s="7">
        <v>0</v>
      </c>
      <c r="AQ19" s="7">
        <v>0</v>
      </c>
      <c r="AR19" s="7">
        <v>0</v>
      </c>
    </row>
    <row r="20" spans="1:44" x14ac:dyDescent="0.25">
      <c r="A20" s="7">
        <v>4141</v>
      </c>
      <c r="B20" s="5" t="s">
        <v>21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74240.400000000111</v>
      </c>
      <c r="I20" s="8">
        <v>9395.9576439444063</v>
      </c>
      <c r="J20" s="8">
        <v>183672.86</v>
      </c>
      <c r="K20" s="8">
        <v>176120.76</v>
      </c>
      <c r="L20" s="8">
        <v>7552.0999999999767</v>
      </c>
      <c r="M20" s="8">
        <v>212959.37999999995</v>
      </c>
      <c r="N20" s="8">
        <v>194615.22</v>
      </c>
      <c r="O20" s="8">
        <v>18344.159999999945</v>
      </c>
      <c r="P20" s="8">
        <v>0</v>
      </c>
      <c r="Q20" s="8">
        <v>6030.6510172143971</v>
      </c>
      <c r="R20" s="8">
        <v>159895.66</v>
      </c>
      <c r="S20" s="8">
        <v>154114.27999999997</v>
      </c>
      <c r="T20" s="8">
        <v>5781.3800000000338</v>
      </c>
      <c r="U20" s="8">
        <v>192679.3</v>
      </c>
      <c r="V20" s="8">
        <v>180185.01999999996</v>
      </c>
      <c r="W20" s="8">
        <v>12494.280000000028</v>
      </c>
      <c r="X20" s="8">
        <v>0</v>
      </c>
      <c r="Y20" s="8">
        <v>3213.6389701207877</v>
      </c>
      <c r="Z20" s="8">
        <v>487006.27999999997</v>
      </c>
      <c r="AA20" s="8">
        <v>462950.57999999996</v>
      </c>
      <c r="AB20" s="8">
        <v>24055.700000000012</v>
      </c>
      <c r="AC20" s="8">
        <v>505505.41</v>
      </c>
      <c r="AD20" s="18">
        <v>505505.41</v>
      </c>
      <c r="AE20" s="8">
        <v>0</v>
      </c>
      <c r="AF20" s="8">
        <v>0</v>
      </c>
      <c r="AG20" s="8">
        <v>591.34459015258994</v>
      </c>
      <c r="AH20" s="8">
        <v>1017327.76</v>
      </c>
      <c r="AI20" s="8">
        <v>980476.53999999992</v>
      </c>
      <c r="AJ20" s="8">
        <v>36851.220000000088</v>
      </c>
      <c r="AK20" s="8">
        <v>1196331.5</v>
      </c>
      <c r="AL20" s="8">
        <v>1162739.7</v>
      </c>
      <c r="AM20" s="8">
        <v>33591.800000000047</v>
      </c>
      <c r="AN20" s="8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25">
      <c r="A21" s="7">
        <v>4142</v>
      </c>
      <c r="B21" s="5" t="s">
        <v>22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263261.75849999988</v>
      </c>
      <c r="I21" s="8">
        <v>12635.299801455991</v>
      </c>
      <c r="J21" s="8">
        <v>235658.68</v>
      </c>
      <c r="K21" s="8">
        <v>185801.06</v>
      </c>
      <c r="L21" s="8">
        <v>49857.619999999995</v>
      </c>
      <c r="M21" s="8">
        <v>286379.07</v>
      </c>
      <c r="N21" s="8">
        <v>198946.83</v>
      </c>
      <c r="O21" s="8">
        <v>87432.24000000002</v>
      </c>
      <c r="P21" s="8">
        <v>0</v>
      </c>
      <c r="Q21" s="8">
        <v>5870.5737089201875</v>
      </c>
      <c r="R21" s="18">
        <v>178186.58849999998</v>
      </c>
      <c r="S21" s="8">
        <v>166541.96</v>
      </c>
      <c r="T21" s="8">
        <v>11644.628499999992</v>
      </c>
      <c r="U21" s="8">
        <v>187564.83</v>
      </c>
      <c r="V21" s="8">
        <v>185072.94999999998</v>
      </c>
      <c r="W21" s="8">
        <v>2491.8800000000047</v>
      </c>
      <c r="X21" s="8">
        <v>0</v>
      </c>
      <c r="Y21" s="8">
        <v>6820.0221869040042</v>
      </c>
      <c r="Z21" s="8">
        <v>564056.66999999993</v>
      </c>
      <c r="AA21" s="8">
        <v>463767.20999999996</v>
      </c>
      <c r="AB21" s="8">
        <v>100289.45999999996</v>
      </c>
      <c r="AC21" s="8">
        <v>1072789.49</v>
      </c>
      <c r="AD21" s="8">
        <v>498887.04</v>
      </c>
      <c r="AE21" s="8">
        <v>573902.44999999995</v>
      </c>
      <c r="AF21" s="8">
        <v>0</v>
      </c>
      <c r="AG21" s="8">
        <v>527.85841320369536</v>
      </c>
      <c r="AH21" s="8">
        <v>833133.5</v>
      </c>
      <c r="AI21" s="8">
        <v>731663.45000000007</v>
      </c>
      <c r="AJ21" s="8">
        <v>101470.04999999993</v>
      </c>
      <c r="AK21" s="8">
        <v>1067894.52</v>
      </c>
      <c r="AL21" s="8">
        <v>881258.15000000014</v>
      </c>
      <c r="AM21" s="8">
        <v>186636.36999999988</v>
      </c>
      <c r="AN21" s="8">
        <v>0</v>
      </c>
      <c r="AO21" s="7">
        <v>0</v>
      </c>
      <c r="AP21" s="7">
        <v>0</v>
      </c>
      <c r="AQ21" s="7">
        <v>0</v>
      </c>
      <c r="AR21" s="7">
        <v>0</v>
      </c>
    </row>
    <row r="22" spans="1:44" x14ac:dyDescent="0.25">
      <c r="A22" s="7">
        <v>4143</v>
      </c>
      <c r="B22" s="5" t="s">
        <v>23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155840.74999999994</v>
      </c>
      <c r="I22" s="8">
        <v>12996.890359585263</v>
      </c>
      <c r="J22" s="8">
        <v>236448.28000000003</v>
      </c>
      <c r="K22" s="8">
        <v>218039.47999999998</v>
      </c>
      <c r="L22" s="8">
        <v>18408.800000000047</v>
      </c>
      <c r="M22" s="8">
        <v>294574.51999999996</v>
      </c>
      <c r="N22" s="8">
        <v>234773.66999999998</v>
      </c>
      <c r="O22" s="8">
        <v>59800.849999999977</v>
      </c>
      <c r="P22" s="8">
        <v>0</v>
      </c>
      <c r="Q22" s="8">
        <v>7608.1949921752748</v>
      </c>
      <c r="R22" s="8">
        <v>209211.22999999998</v>
      </c>
      <c r="S22" s="8">
        <v>193805.31</v>
      </c>
      <c r="T22" s="8">
        <v>15405.919999999984</v>
      </c>
      <c r="U22" s="8">
        <v>243081.83000000002</v>
      </c>
      <c r="V22" s="8">
        <v>217394.88</v>
      </c>
      <c r="W22" s="8">
        <v>25686.950000000012</v>
      </c>
      <c r="X22" s="8">
        <v>0</v>
      </c>
      <c r="Y22" s="8">
        <v>4502.965924984107</v>
      </c>
      <c r="Z22" s="8">
        <v>612384.6</v>
      </c>
      <c r="AA22" s="8">
        <v>560054.29</v>
      </c>
      <c r="AB22" s="8">
        <v>52330.309999999939</v>
      </c>
      <c r="AC22" s="8">
        <v>708316.54</v>
      </c>
      <c r="AD22" s="8">
        <v>610649.28</v>
      </c>
      <c r="AE22" s="8">
        <v>97667.260000000009</v>
      </c>
      <c r="AF22" s="8">
        <v>0</v>
      </c>
      <c r="AG22" s="8">
        <v>563.37192484689115</v>
      </c>
      <c r="AH22" s="8">
        <v>935628.48</v>
      </c>
      <c r="AI22" s="8">
        <v>865932.76</v>
      </c>
      <c r="AJ22" s="8">
        <v>69695.719999999972</v>
      </c>
      <c r="AK22" s="8">
        <v>1139740.8400000001</v>
      </c>
      <c r="AL22" s="8">
        <v>1043577.15</v>
      </c>
      <c r="AM22" s="8">
        <v>96163.690000000061</v>
      </c>
      <c r="AN22" s="8">
        <v>0</v>
      </c>
      <c r="AO22" s="7">
        <v>0</v>
      </c>
      <c r="AP22" s="7">
        <v>0</v>
      </c>
      <c r="AQ22" s="7">
        <v>0</v>
      </c>
      <c r="AR22" s="7">
        <v>0</v>
      </c>
    </row>
    <row r="23" spans="1:44" x14ac:dyDescent="0.25">
      <c r="A23" s="7">
        <v>4144</v>
      </c>
      <c r="B23" s="5" t="s">
        <v>24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45661.990000000049</v>
      </c>
      <c r="I23" s="8">
        <v>15907.307743216412</v>
      </c>
      <c r="J23" s="8">
        <v>215900.39</v>
      </c>
      <c r="K23" s="8">
        <v>210031.7</v>
      </c>
      <c r="L23" s="8">
        <v>5868.6900000000023</v>
      </c>
      <c r="M23" s="8">
        <v>360539.12999999995</v>
      </c>
      <c r="N23" s="8">
        <v>224746.91</v>
      </c>
      <c r="O23" s="8">
        <v>135792.21999999994</v>
      </c>
      <c r="P23" s="8">
        <v>0</v>
      </c>
      <c r="Q23" s="8">
        <v>9212.4604068857607</v>
      </c>
      <c r="R23" s="8">
        <v>193760.74000000002</v>
      </c>
      <c r="S23" s="8">
        <v>188037.72</v>
      </c>
      <c r="T23" s="8">
        <v>5723.0200000000186</v>
      </c>
      <c r="U23" s="8">
        <v>294338.11000000004</v>
      </c>
      <c r="V23" s="8">
        <v>208781.26</v>
      </c>
      <c r="W23" s="8">
        <v>85556.850000000035</v>
      </c>
      <c r="X23" s="8">
        <v>0</v>
      </c>
      <c r="Y23" s="8">
        <v>7287.74812460267</v>
      </c>
      <c r="Z23" s="8">
        <v>542040.76</v>
      </c>
      <c r="AA23" s="8">
        <v>528165.36</v>
      </c>
      <c r="AB23" s="8">
        <v>13875.400000000023</v>
      </c>
      <c r="AC23" s="8">
        <v>1146362.78</v>
      </c>
      <c r="AD23" s="8">
        <v>570547.54</v>
      </c>
      <c r="AE23" s="8">
        <v>575815.24</v>
      </c>
      <c r="AF23" s="8">
        <v>0</v>
      </c>
      <c r="AG23" s="8">
        <v>517.68646660768047</v>
      </c>
      <c r="AH23" s="18">
        <v>1047315.9600000001</v>
      </c>
      <c r="AI23" s="8">
        <v>1027121.0800000001</v>
      </c>
      <c r="AJ23" s="8">
        <v>20194.880000000005</v>
      </c>
      <c r="AK23" s="8">
        <v>1047315.9600000001</v>
      </c>
      <c r="AL23" s="18">
        <v>1047315.9600000002</v>
      </c>
      <c r="AM23" s="8">
        <v>0</v>
      </c>
      <c r="AN23" s="8">
        <v>0</v>
      </c>
      <c r="AO23" s="7">
        <v>0</v>
      </c>
      <c r="AP23" s="7">
        <v>0</v>
      </c>
      <c r="AQ23" s="7">
        <v>0</v>
      </c>
      <c r="AR23" s="7">
        <v>0</v>
      </c>
    </row>
    <row r="24" spans="1:44" x14ac:dyDescent="0.25">
      <c r="A24" s="7">
        <v>4145</v>
      </c>
      <c r="B24" s="5" t="s">
        <v>25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81136.339999999909</v>
      </c>
      <c r="I24" s="8">
        <v>10875.662475182</v>
      </c>
      <c r="J24" s="8">
        <v>230870.25999999998</v>
      </c>
      <c r="K24" s="8">
        <v>217652.93000000002</v>
      </c>
      <c r="L24" s="8">
        <v>13217.329999999958</v>
      </c>
      <c r="M24" s="8">
        <v>246496.89</v>
      </c>
      <c r="N24" s="8">
        <v>229478.10000000003</v>
      </c>
      <c r="O24" s="8">
        <v>17018.789999999979</v>
      </c>
      <c r="P24" s="8">
        <v>0</v>
      </c>
      <c r="Q24" s="8">
        <v>6834.185915492958</v>
      </c>
      <c r="R24" s="8">
        <v>195977.69</v>
      </c>
      <c r="S24" s="8">
        <v>186944.63</v>
      </c>
      <c r="T24" s="8">
        <v>9033.0599999999977</v>
      </c>
      <c r="U24" s="8">
        <v>218352.24</v>
      </c>
      <c r="V24" s="8">
        <v>203614.15</v>
      </c>
      <c r="W24" s="8">
        <v>14738.089999999997</v>
      </c>
      <c r="X24" s="8">
        <v>0</v>
      </c>
      <c r="Y24" s="8">
        <v>4307.9113795295607</v>
      </c>
      <c r="Z24" s="8">
        <v>635914.06999999995</v>
      </c>
      <c r="AA24" s="8">
        <v>588127.16</v>
      </c>
      <c r="AB24" s="8">
        <v>47786.909999999916</v>
      </c>
      <c r="AC24" s="8">
        <v>677634.46</v>
      </c>
      <c r="AD24" s="8">
        <v>620569.71000000008</v>
      </c>
      <c r="AE24" s="8">
        <v>57064.749999999884</v>
      </c>
      <c r="AF24" s="8">
        <v>0</v>
      </c>
      <c r="AG24" s="8">
        <v>592.03175866381287</v>
      </c>
      <c r="AH24" s="8">
        <v>816178.20000000007</v>
      </c>
      <c r="AI24" s="8">
        <v>805079.16</v>
      </c>
      <c r="AJ24" s="8">
        <v>11099.040000000037</v>
      </c>
      <c r="AK24" s="8">
        <v>1197721.69</v>
      </c>
      <c r="AL24" s="8">
        <v>929446.05</v>
      </c>
      <c r="AM24" s="8">
        <v>268275.6399999999</v>
      </c>
      <c r="AN24" s="8">
        <v>0</v>
      </c>
      <c r="AO24" s="7">
        <v>0</v>
      </c>
      <c r="AP24" s="7">
        <v>0</v>
      </c>
      <c r="AQ24" s="7">
        <v>0</v>
      </c>
      <c r="AR24" s="7">
        <v>0</v>
      </c>
    </row>
    <row r="25" spans="1:44" x14ac:dyDescent="0.25">
      <c r="A25" s="7">
        <v>4146</v>
      </c>
      <c r="B25" s="5" t="s">
        <v>26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122678.27999999997</v>
      </c>
      <c r="I25" s="8">
        <v>9878.7946172512693</v>
      </c>
      <c r="J25" s="8">
        <v>199025.69</v>
      </c>
      <c r="K25" s="8">
        <v>183383.64</v>
      </c>
      <c r="L25" s="8">
        <v>15642.049999999988</v>
      </c>
      <c r="M25" s="8">
        <v>223902.88</v>
      </c>
      <c r="N25" s="8">
        <v>195836.19</v>
      </c>
      <c r="O25" s="8">
        <v>28066.690000000002</v>
      </c>
      <c r="P25" s="8">
        <v>0</v>
      </c>
      <c r="Q25" s="8">
        <v>6488.7154929577464</v>
      </c>
      <c r="R25" s="8">
        <v>184236.62000000002</v>
      </c>
      <c r="S25" s="8">
        <v>172084.38999999998</v>
      </c>
      <c r="T25" s="8">
        <v>12152.23000000004</v>
      </c>
      <c r="U25" s="8">
        <v>207314.46</v>
      </c>
      <c r="V25" s="8">
        <v>189638.18</v>
      </c>
      <c r="W25" s="8">
        <v>17676.28</v>
      </c>
      <c r="X25" s="8">
        <v>0</v>
      </c>
      <c r="Y25" s="8">
        <v>3626.5881754609022</v>
      </c>
      <c r="Z25" s="8">
        <v>475331.38999999996</v>
      </c>
      <c r="AA25" s="8">
        <v>425796.62</v>
      </c>
      <c r="AB25" s="8">
        <v>49534.76999999996</v>
      </c>
      <c r="AC25" s="8">
        <v>570462.31999999995</v>
      </c>
      <c r="AD25" s="8">
        <v>456546.77</v>
      </c>
      <c r="AE25" s="8">
        <v>113915.54999999993</v>
      </c>
      <c r="AF25" s="8">
        <v>0</v>
      </c>
      <c r="AG25" s="8">
        <v>683.31996915578793</v>
      </c>
      <c r="AH25" s="8">
        <v>1047819.64</v>
      </c>
      <c r="AI25" s="8">
        <v>1002470.41</v>
      </c>
      <c r="AJ25" s="8">
        <v>45349.229999999981</v>
      </c>
      <c r="AK25" s="8">
        <v>1382404.13</v>
      </c>
      <c r="AL25" s="8">
        <v>1141739.3400000001</v>
      </c>
      <c r="AM25" s="8">
        <v>240664.7899999998</v>
      </c>
      <c r="AN25" s="8">
        <v>0</v>
      </c>
      <c r="AO25" s="7">
        <v>0</v>
      </c>
      <c r="AP25" s="7">
        <v>0</v>
      </c>
      <c r="AQ25" s="7">
        <v>0</v>
      </c>
      <c r="AR25" s="7">
        <v>0</v>
      </c>
    </row>
    <row r="26" spans="1:44" x14ac:dyDescent="0.25">
      <c r="A26" s="7">
        <v>4147</v>
      </c>
      <c r="B26" s="5" t="s">
        <v>27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139969.56400000013</v>
      </c>
      <c r="I26" s="8">
        <v>17389.041694242223</v>
      </c>
      <c r="J26" s="8">
        <v>391282.18</v>
      </c>
      <c r="K26" s="8">
        <v>357274.77</v>
      </c>
      <c r="L26" s="8">
        <v>34007.409999999974</v>
      </c>
      <c r="M26" s="8">
        <v>394122.62999999995</v>
      </c>
      <c r="N26" s="8">
        <v>388975.36000000004</v>
      </c>
      <c r="O26" s="8">
        <v>5147.2699999999022</v>
      </c>
      <c r="P26" s="8">
        <v>0</v>
      </c>
      <c r="Q26" s="8">
        <v>11513.022535211267</v>
      </c>
      <c r="R26" s="8">
        <v>351697.09</v>
      </c>
      <c r="S26" s="8">
        <v>321945.77</v>
      </c>
      <c r="T26" s="8">
        <v>29751.320000000007</v>
      </c>
      <c r="U26" s="8">
        <v>367841.06999999995</v>
      </c>
      <c r="V26" s="8">
        <v>366632.62</v>
      </c>
      <c r="W26" s="8">
        <v>1208.4499999999534</v>
      </c>
      <c r="X26" s="8">
        <v>0</v>
      </c>
      <c r="Y26" s="8">
        <v>6223.9969485060392</v>
      </c>
      <c r="Z26" s="18">
        <v>930082.98399999994</v>
      </c>
      <c r="AA26" s="8">
        <v>894432.0199999999</v>
      </c>
      <c r="AB26" s="8">
        <v>35650.964000000036</v>
      </c>
      <c r="AC26" s="8">
        <v>979034.72</v>
      </c>
      <c r="AD26" s="18">
        <v>979034.72</v>
      </c>
      <c r="AE26" s="8">
        <v>0</v>
      </c>
      <c r="AF26" s="8">
        <v>0</v>
      </c>
      <c r="AG26" s="8">
        <v>768.48683436559281</v>
      </c>
      <c r="AH26" s="8">
        <v>1226484.77</v>
      </c>
      <c r="AI26" s="8">
        <v>1185924.8999999999</v>
      </c>
      <c r="AJ26" s="8">
        <v>40559.870000000112</v>
      </c>
      <c r="AK26" s="8">
        <v>1554702.66</v>
      </c>
      <c r="AL26" s="8">
        <v>1403344.72</v>
      </c>
      <c r="AM26" s="8">
        <v>151357.93999999994</v>
      </c>
      <c r="AN26" s="8">
        <v>0</v>
      </c>
      <c r="AO26" s="7">
        <v>0</v>
      </c>
      <c r="AP26" s="7">
        <v>0</v>
      </c>
      <c r="AQ26" s="7">
        <v>0</v>
      </c>
      <c r="AR26" s="7">
        <v>0</v>
      </c>
    </row>
    <row r="27" spans="1:44" x14ac:dyDescent="0.25">
      <c r="A27" s="7">
        <v>68141</v>
      </c>
      <c r="B27" s="5" t="s">
        <v>28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118875.15999999968</v>
      </c>
      <c r="I27" s="8">
        <v>29763.264063534083</v>
      </c>
      <c r="J27" s="8">
        <v>668871.57999999996</v>
      </c>
      <c r="K27" s="8">
        <v>649366.87000000011</v>
      </c>
      <c r="L27" s="8">
        <v>19504.709999999846</v>
      </c>
      <c r="M27" s="8">
        <v>674584.38</v>
      </c>
      <c r="N27" s="18">
        <v>674584.38</v>
      </c>
      <c r="O27" s="8">
        <v>0</v>
      </c>
      <c r="P27" s="8">
        <v>0</v>
      </c>
      <c r="Q27" s="8">
        <v>18365.174334898278</v>
      </c>
      <c r="R27" s="8">
        <v>580614.43000000005</v>
      </c>
      <c r="S27" s="8">
        <v>564760.21</v>
      </c>
      <c r="T27" s="8">
        <v>15854.220000000088</v>
      </c>
      <c r="U27" s="8">
        <v>586767.31999999995</v>
      </c>
      <c r="V27" s="18">
        <v>586767.31999999995</v>
      </c>
      <c r="W27" s="8">
        <v>0</v>
      </c>
      <c r="X27" s="8">
        <v>0</v>
      </c>
      <c r="Y27" s="8">
        <v>12029.254100445009</v>
      </c>
      <c r="Z27" s="8">
        <v>1786892.28</v>
      </c>
      <c r="AA27" s="8">
        <v>1720215.5400000005</v>
      </c>
      <c r="AB27" s="8">
        <v>66676.739999999525</v>
      </c>
      <c r="AC27" s="8">
        <v>1892201.67</v>
      </c>
      <c r="AD27" s="8">
        <v>1858395.9000000006</v>
      </c>
      <c r="AE27" s="8">
        <v>33805.76999999932</v>
      </c>
      <c r="AF27" s="8">
        <v>0</v>
      </c>
      <c r="AG27" s="8">
        <v>1490.6651920101629</v>
      </c>
      <c r="AH27" s="8">
        <v>2300241.4300000002</v>
      </c>
      <c r="AI27" s="8">
        <v>2283401.94</v>
      </c>
      <c r="AJ27" s="8">
        <v>16839.490000000224</v>
      </c>
      <c r="AK27" s="8">
        <v>3015720.0300000003</v>
      </c>
      <c r="AL27" s="8">
        <v>2521782.35</v>
      </c>
      <c r="AM27" s="8">
        <v>493937.68000000017</v>
      </c>
      <c r="AN27" s="8">
        <v>0</v>
      </c>
      <c r="AO27" s="7">
        <v>0</v>
      </c>
      <c r="AP27" s="7">
        <v>0</v>
      </c>
      <c r="AQ27" s="7">
        <v>0</v>
      </c>
      <c r="AR27" s="7">
        <v>0</v>
      </c>
    </row>
    <row r="28" spans="1:44" x14ac:dyDescent="0.25">
      <c r="A28" s="7">
        <v>4148</v>
      </c>
      <c r="B28" s="5" t="s">
        <v>29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76678.960000000021</v>
      </c>
      <c r="I28" s="8">
        <v>8623.1158173395106</v>
      </c>
      <c r="J28" s="8">
        <v>164894.63999999998</v>
      </c>
      <c r="K28" s="8">
        <v>157132.41</v>
      </c>
      <c r="L28" s="8">
        <v>7762.2299999999814</v>
      </c>
      <c r="M28" s="8">
        <v>195442.91999999998</v>
      </c>
      <c r="N28" s="8">
        <v>176634.76</v>
      </c>
      <c r="O28" s="8">
        <v>18808.159999999974</v>
      </c>
      <c r="P28" s="8">
        <v>0</v>
      </c>
      <c r="Q28" s="8">
        <v>5810.3881064162751</v>
      </c>
      <c r="R28" s="8">
        <v>145132.33000000002</v>
      </c>
      <c r="S28" s="8">
        <v>138963.43</v>
      </c>
      <c r="T28" s="8">
        <v>6168.9000000000233</v>
      </c>
      <c r="U28" s="8">
        <v>185641.9</v>
      </c>
      <c r="V28" s="8">
        <v>166454.97999999998</v>
      </c>
      <c r="W28" s="8">
        <v>19186.920000000013</v>
      </c>
      <c r="X28" s="8">
        <v>0</v>
      </c>
      <c r="Y28" s="8">
        <v>2803.6517482517479</v>
      </c>
      <c r="Z28" s="8">
        <v>433076.68000000005</v>
      </c>
      <c r="AA28" s="8">
        <v>409578.57</v>
      </c>
      <c r="AB28" s="8">
        <v>23498.110000000044</v>
      </c>
      <c r="AC28" s="8">
        <v>441014.42</v>
      </c>
      <c r="AD28" s="18">
        <v>441014.42</v>
      </c>
      <c r="AE28" s="8">
        <v>0</v>
      </c>
      <c r="AF28" s="8">
        <v>0</v>
      </c>
      <c r="AG28" s="8">
        <v>471.97221549427354</v>
      </c>
      <c r="AH28" s="8">
        <v>695391.9</v>
      </c>
      <c r="AI28" s="8">
        <v>656142.18000000005</v>
      </c>
      <c r="AJ28" s="8">
        <v>39249.719999999972</v>
      </c>
      <c r="AK28" s="8">
        <v>954832.83</v>
      </c>
      <c r="AL28" s="8">
        <v>815992.25</v>
      </c>
      <c r="AM28" s="8">
        <v>138840.57999999996</v>
      </c>
      <c r="AN28" s="8">
        <v>0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25">
      <c r="A29" s="7">
        <v>4149</v>
      </c>
      <c r="B29" s="5" t="s">
        <v>30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11802.099000000104</v>
      </c>
      <c r="I29" s="8">
        <v>9319.9717626296042</v>
      </c>
      <c r="J29" s="8">
        <v>197026.48</v>
      </c>
      <c r="K29" s="8">
        <v>205908.87</v>
      </c>
      <c r="L29" s="8">
        <v>0</v>
      </c>
      <c r="M29" s="8">
        <v>211237.15999999997</v>
      </c>
      <c r="N29" s="18">
        <v>211237.15999999997</v>
      </c>
      <c r="O29" s="8">
        <v>0</v>
      </c>
      <c r="P29" s="8">
        <v>0</v>
      </c>
      <c r="Q29" s="8">
        <v>6161.0485133020347</v>
      </c>
      <c r="R29" s="8">
        <v>171396.29</v>
      </c>
      <c r="S29" s="8">
        <v>177350.19</v>
      </c>
      <c r="T29" s="8">
        <v>0</v>
      </c>
      <c r="U29" s="8">
        <v>196845.5</v>
      </c>
      <c r="V29" s="18">
        <v>196845.5</v>
      </c>
      <c r="W29" s="8">
        <v>0</v>
      </c>
      <c r="X29" s="8">
        <v>0</v>
      </c>
      <c r="Y29" s="8">
        <v>3137.481373172282</v>
      </c>
      <c r="Z29" s="18">
        <v>468849.52899999998</v>
      </c>
      <c r="AA29" s="18">
        <v>468849.52999999991</v>
      </c>
      <c r="AB29" s="8">
        <v>0</v>
      </c>
      <c r="AC29" s="8">
        <v>493525.82</v>
      </c>
      <c r="AD29" s="18">
        <v>493525.82</v>
      </c>
      <c r="AE29" s="8">
        <v>0</v>
      </c>
      <c r="AF29" s="8">
        <v>0</v>
      </c>
      <c r="AG29" s="8">
        <v>459.80231035011144</v>
      </c>
      <c r="AH29" s="8">
        <v>682556.13</v>
      </c>
      <c r="AI29" s="8">
        <v>655917.74</v>
      </c>
      <c r="AJ29" s="8">
        <v>26638.390000000014</v>
      </c>
      <c r="AK29" s="8">
        <v>930212.25999999989</v>
      </c>
      <c r="AL29" s="8">
        <v>767033.02</v>
      </c>
      <c r="AM29" s="8">
        <v>163179.23999999987</v>
      </c>
      <c r="AN29" s="8">
        <v>0</v>
      </c>
      <c r="AO29" s="7">
        <v>0</v>
      </c>
      <c r="AP29" s="7">
        <v>0</v>
      </c>
      <c r="AQ29" s="7">
        <v>0</v>
      </c>
      <c r="AR29" s="7">
        <v>0</v>
      </c>
    </row>
    <row r="30" spans="1:44" x14ac:dyDescent="0.25">
      <c r="A30" s="7">
        <v>4150</v>
      </c>
      <c r="B30" s="5" t="s">
        <v>31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30752.843000000023</v>
      </c>
      <c r="I30" s="8">
        <v>8345.0514008382979</v>
      </c>
      <c r="J30" s="8">
        <v>181389.21</v>
      </c>
      <c r="K30" s="8">
        <v>174276.19</v>
      </c>
      <c r="L30" s="8">
        <v>7113.0199999999895</v>
      </c>
      <c r="M30" s="8">
        <v>189140.59</v>
      </c>
      <c r="N30" s="18">
        <v>189140.59</v>
      </c>
      <c r="O30" s="8">
        <v>0</v>
      </c>
      <c r="P30" s="8">
        <v>0</v>
      </c>
      <c r="Q30" s="8">
        <v>4831.5098591549295</v>
      </c>
      <c r="R30" s="18">
        <v>146648.40299999999</v>
      </c>
      <c r="S30" s="8">
        <v>150382.62</v>
      </c>
      <c r="T30" s="8">
        <v>0</v>
      </c>
      <c r="U30" s="8">
        <v>154366.74</v>
      </c>
      <c r="V30" s="18">
        <v>154366.74</v>
      </c>
      <c r="W30" s="8">
        <v>0</v>
      </c>
      <c r="X30" s="8">
        <v>0</v>
      </c>
      <c r="Y30" s="8">
        <v>3543.2230133502858</v>
      </c>
      <c r="Z30" s="8">
        <v>492268.57</v>
      </c>
      <c r="AA30" s="8">
        <v>468388.97000000003</v>
      </c>
      <c r="AB30" s="8">
        <v>23879.599999999977</v>
      </c>
      <c r="AC30" s="8">
        <v>557348.98</v>
      </c>
      <c r="AD30" s="8">
        <v>534053.21</v>
      </c>
      <c r="AE30" s="8">
        <v>23295.770000000019</v>
      </c>
      <c r="AF30" s="8">
        <v>0</v>
      </c>
      <c r="AG30" s="8">
        <v>412.71392487654902</v>
      </c>
      <c r="AH30" s="8">
        <v>560124.78</v>
      </c>
      <c r="AI30" s="8">
        <v>556630.34</v>
      </c>
      <c r="AJ30" s="8">
        <v>3494.4400000000605</v>
      </c>
      <c r="AK30" s="8">
        <v>834949.16</v>
      </c>
      <c r="AL30" s="8">
        <v>683422.11</v>
      </c>
      <c r="AM30" s="8">
        <v>151527.05000000005</v>
      </c>
      <c r="AN30" s="8">
        <v>0</v>
      </c>
      <c r="AO30" s="7">
        <v>0</v>
      </c>
      <c r="AP30" s="7">
        <v>0</v>
      </c>
      <c r="AQ30" s="7">
        <v>0</v>
      </c>
      <c r="AR30" s="7">
        <v>0</v>
      </c>
    </row>
    <row r="31" spans="1:44" x14ac:dyDescent="0.25">
      <c r="A31" s="7">
        <v>4151</v>
      </c>
      <c r="B31" s="5" t="s">
        <v>32</v>
      </c>
      <c r="C31" s="8">
        <v>0</v>
      </c>
      <c r="D31" s="8">
        <v>12478.685000000172</v>
      </c>
      <c r="E31" s="8">
        <v>0</v>
      </c>
      <c r="F31" s="8">
        <v>0</v>
      </c>
      <c r="G31" s="8">
        <v>0</v>
      </c>
      <c r="H31" s="8">
        <v>0</v>
      </c>
      <c r="I31" s="8">
        <v>9164.949481579526</v>
      </c>
      <c r="J31" s="18">
        <v>197337.40099999995</v>
      </c>
      <c r="K31" s="8">
        <v>206518.07</v>
      </c>
      <c r="L31" s="8">
        <v>0</v>
      </c>
      <c r="M31" s="8">
        <v>207723.57999999996</v>
      </c>
      <c r="N31" s="18">
        <v>207723.57999999996</v>
      </c>
      <c r="O31" s="8">
        <v>0</v>
      </c>
      <c r="P31" s="8">
        <v>0</v>
      </c>
      <c r="Q31" s="8">
        <v>5988.5699530516431</v>
      </c>
      <c r="R31" s="18">
        <v>181768.06949999998</v>
      </c>
      <c r="S31" s="8">
        <v>188847.2</v>
      </c>
      <c r="T31" s="8">
        <v>0</v>
      </c>
      <c r="U31" s="8">
        <v>191334.81</v>
      </c>
      <c r="V31" s="18">
        <v>191334.81</v>
      </c>
      <c r="W31" s="8">
        <v>0</v>
      </c>
      <c r="X31" s="8">
        <v>0</v>
      </c>
      <c r="Y31" s="8">
        <v>3211.7909090909088</v>
      </c>
      <c r="Z31" s="18">
        <v>479953.97450000001</v>
      </c>
      <c r="AA31" s="8">
        <v>488989.69000000006</v>
      </c>
      <c r="AB31" s="8">
        <v>0</v>
      </c>
      <c r="AC31" s="8">
        <v>505214.71</v>
      </c>
      <c r="AD31" s="18">
        <v>505214.71</v>
      </c>
      <c r="AE31" s="8">
        <v>0</v>
      </c>
      <c r="AF31" s="8">
        <v>0</v>
      </c>
      <c r="AG31" s="8">
        <v>368.77492622598328</v>
      </c>
      <c r="AH31" s="8">
        <v>599118.5</v>
      </c>
      <c r="AI31" s="8">
        <v>586301.67000000004</v>
      </c>
      <c r="AJ31" s="8">
        <v>12816.829999999958</v>
      </c>
      <c r="AK31" s="8">
        <v>746057.49</v>
      </c>
      <c r="AL31" s="8">
        <v>651506.30000000005</v>
      </c>
      <c r="AM31" s="8">
        <v>94551.189999999944</v>
      </c>
      <c r="AN31" s="8">
        <v>0</v>
      </c>
      <c r="AO31" s="7">
        <v>0</v>
      </c>
      <c r="AP31" s="7">
        <v>0</v>
      </c>
      <c r="AQ31" s="7">
        <v>0</v>
      </c>
      <c r="AR31" s="7">
        <v>0</v>
      </c>
    </row>
    <row r="32" spans="1:44" x14ac:dyDescent="0.25">
      <c r="A32" s="7">
        <v>4152</v>
      </c>
      <c r="B32" s="5" t="s">
        <v>33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36141.959999999992</v>
      </c>
      <c r="I32" s="8">
        <v>10013.340392675933</v>
      </c>
      <c r="J32" s="8">
        <v>169136.96999999997</v>
      </c>
      <c r="K32" s="8">
        <v>167762.81</v>
      </c>
      <c r="L32" s="8">
        <v>1374.1599999999744</v>
      </c>
      <c r="M32" s="8">
        <v>226952.36000000002</v>
      </c>
      <c r="N32" s="8">
        <v>183655.02</v>
      </c>
      <c r="O32" s="8">
        <v>43297.340000000026</v>
      </c>
      <c r="P32" s="8">
        <v>0</v>
      </c>
      <c r="Q32" s="8">
        <v>6908.406259780907</v>
      </c>
      <c r="R32" s="8">
        <v>148822.66</v>
      </c>
      <c r="S32" s="8">
        <v>149874.44</v>
      </c>
      <c r="T32" s="8">
        <v>0</v>
      </c>
      <c r="U32" s="8">
        <v>220723.58</v>
      </c>
      <c r="V32" s="8">
        <v>172277.06</v>
      </c>
      <c r="W32" s="8">
        <v>48446.51999999999</v>
      </c>
      <c r="X32" s="8">
        <v>0</v>
      </c>
      <c r="Y32" s="8">
        <v>3338.3287349014618</v>
      </c>
      <c r="Z32" s="8">
        <v>441331.24</v>
      </c>
      <c r="AA32" s="8">
        <v>432144.24999999994</v>
      </c>
      <c r="AB32" s="8">
        <v>9186.9900000000489</v>
      </c>
      <c r="AC32" s="8">
        <v>525119.11</v>
      </c>
      <c r="AD32" s="8">
        <v>480427.53999999992</v>
      </c>
      <c r="AE32" s="8">
        <v>44691.570000000065</v>
      </c>
      <c r="AF32" s="8">
        <v>0</v>
      </c>
      <c r="AG32" s="8">
        <v>530.50272605495604</v>
      </c>
      <c r="AH32" s="8">
        <v>727361.46</v>
      </c>
      <c r="AI32" s="8">
        <v>700728.87</v>
      </c>
      <c r="AJ32" s="8">
        <v>26632.589999999967</v>
      </c>
      <c r="AK32" s="8">
        <v>1073244.1499999999</v>
      </c>
      <c r="AL32" s="8">
        <v>856259.33</v>
      </c>
      <c r="AM32" s="8">
        <v>216984.81999999995</v>
      </c>
      <c r="AN32" s="8">
        <v>0</v>
      </c>
      <c r="AO32" s="7">
        <v>0</v>
      </c>
      <c r="AP32" s="7">
        <v>0</v>
      </c>
      <c r="AQ32" s="7">
        <v>0</v>
      </c>
      <c r="AR32" s="7">
        <v>0</v>
      </c>
    </row>
    <row r="33" spans="1:44" x14ac:dyDescent="0.25">
      <c r="A33" s="7">
        <v>4153</v>
      </c>
      <c r="B33" s="5" t="s">
        <v>34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60387.283999999927</v>
      </c>
      <c r="I33" s="8">
        <v>8043.7035076108559</v>
      </c>
      <c r="J33" s="8">
        <v>181568.03000000003</v>
      </c>
      <c r="K33" s="8">
        <v>168326.41999999998</v>
      </c>
      <c r="L33" s="8">
        <v>13241.610000000044</v>
      </c>
      <c r="M33" s="8">
        <v>182310.54000000004</v>
      </c>
      <c r="N33" s="18">
        <v>182310.54000000004</v>
      </c>
      <c r="O33" s="8">
        <v>0</v>
      </c>
      <c r="P33" s="8">
        <v>0</v>
      </c>
      <c r="Q33" s="8">
        <v>5271.3674491392812</v>
      </c>
      <c r="R33" s="8">
        <v>164659.38</v>
      </c>
      <c r="S33" s="8">
        <v>153025.74</v>
      </c>
      <c r="T33" s="8">
        <v>11633.640000000014</v>
      </c>
      <c r="U33" s="8">
        <v>168420.19000000003</v>
      </c>
      <c r="V33" s="18">
        <v>168420.19000000003</v>
      </c>
      <c r="W33" s="8">
        <v>0</v>
      </c>
      <c r="X33" s="8">
        <v>0</v>
      </c>
      <c r="Y33" s="8">
        <v>2828.1406230133503</v>
      </c>
      <c r="Z33" s="18">
        <v>422623.19400000002</v>
      </c>
      <c r="AA33" s="8">
        <v>414071.74</v>
      </c>
      <c r="AB33" s="8">
        <v>8551.454000000027</v>
      </c>
      <c r="AC33" s="8">
        <v>444866.52</v>
      </c>
      <c r="AD33" s="18">
        <v>444866.52</v>
      </c>
      <c r="AE33" s="8">
        <v>0</v>
      </c>
      <c r="AF33" s="8">
        <v>0</v>
      </c>
      <c r="AG33" s="8">
        <v>330.73743864522737</v>
      </c>
      <c r="AH33" s="8">
        <v>580452.5199999999</v>
      </c>
      <c r="AI33" s="8">
        <v>553491.94000000006</v>
      </c>
      <c r="AJ33" s="8">
        <v>26960.579999999842</v>
      </c>
      <c r="AK33" s="8">
        <v>669104.99000000011</v>
      </c>
      <c r="AL33" s="8">
        <v>652050.80000000005</v>
      </c>
      <c r="AM33" s="8">
        <v>17054.190000000061</v>
      </c>
      <c r="AN33" s="8">
        <v>0</v>
      </c>
      <c r="AO33" s="7">
        <v>0</v>
      </c>
      <c r="AP33" s="7">
        <v>0</v>
      </c>
      <c r="AQ33" s="7">
        <v>0</v>
      </c>
      <c r="AR33" s="7">
        <v>0</v>
      </c>
    </row>
    <row r="34" spans="1:44" x14ac:dyDescent="0.25">
      <c r="A34" s="7">
        <v>4154</v>
      </c>
      <c r="B34" s="5" t="s">
        <v>35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213546.86999999991</v>
      </c>
      <c r="I34" s="8">
        <v>13939.574674608426</v>
      </c>
      <c r="J34" s="8">
        <v>250560.15</v>
      </c>
      <c r="K34" s="8">
        <v>218472.7</v>
      </c>
      <c r="L34" s="8">
        <v>32087.449999999983</v>
      </c>
      <c r="M34" s="8">
        <v>315940.45999999996</v>
      </c>
      <c r="N34" s="8">
        <v>240279.86000000002</v>
      </c>
      <c r="O34" s="8">
        <v>75660.599999999948</v>
      </c>
      <c r="P34" s="8">
        <v>0</v>
      </c>
      <c r="Q34" s="8">
        <v>8456.9414710485125</v>
      </c>
      <c r="R34" s="8">
        <v>213515.51</v>
      </c>
      <c r="S34" s="8">
        <v>184308.25</v>
      </c>
      <c r="T34" s="8">
        <v>29207.260000000009</v>
      </c>
      <c r="U34" s="8">
        <v>270199.27999999997</v>
      </c>
      <c r="V34" s="8">
        <v>215048.97</v>
      </c>
      <c r="W34" s="8">
        <v>55150.309999999969</v>
      </c>
      <c r="X34" s="8">
        <v>0</v>
      </c>
      <c r="Y34" s="8">
        <v>5577.7288620470435</v>
      </c>
      <c r="Z34" s="8">
        <v>686494.26</v>
      </c>
      <c r="AA34" s="8">
        <v>594675.63000000012</v>
      </c>
      <c r="AB34" s="8">
        <v>91818.629999999888</v>
      </c>
      <c r="AC34" s="8">
        <v>877376.75</v>
      </c>
      <c r="AD34" s="8">
        <v>664369.99000000011</v>
      </c>
      <c r="AE34" s="8">
        <v>213006.75999999989</v>
      </c>
      <c r="AF34" s="8">
        <v>0</v>
      </c>
      <c r="AG34" s="8">
        <v>688.90989436845985</v>
      </c>
      <c r="AH34" s="8">
        <v>970185.99</v>
      </c>
      <c r="AI34" s="8">
        <v>909752.46</v>
      </c>
      <c r="AJ34" s="8">
        <v>60433.530000000028</v>
      </c>
      <c r="AK34" s="8">
        <v>1393712.94</v>
      </c>
      <c r="AL34" s="8">
        <v>1097628.82</v>
      </c>
      <c r="AM34" s="8">
        <v>296084.11999999988</v>
      </c>
      <c r="AN34" s="8">
        <v>0</v>
      </c>
      <c r="AO34" s="7">
        <v>0</v>
      </c>
      <c r="AP34" s="7">
        <v>0</v>
      </c>
      <c r="AQ34" s="7">
        <v>0</v>
      </c>
      <c r="AR34" s="7">
        <v>0</v>
      </c>
    </row>
    <row r="35" spans="1:44" x14ac:dyDescent="0.25">
      <c r="A35" s="7">
        <v>4155</v>
      </c>
      <c r="B35" s="5" t="s">
        <v>36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94129.180000000313</v>
      </c>
      <c r="I35" s="8">
        <v>11687.336421795721</v>
      </c>
      <c r="J35" s="8">
        <v>206550.28000000003</v>
      </c>
      <c r="K35" s="8">
        <v>198830.22</v>
      </c>
      <c r="L35" s="8">
        <v>7720.0600000000268</v>
      </c>
      <c r="M35" s="8">
        <v>264893.48</v>
      </c>
      <c r="N35" s="8">
        <v>219355.15</v>
      </c>
      <c r="O35" s="8">
        <v>45538.329999999987</v>
      </c>
      <c r="P35" s="8">
        <v>0</v>
      </c>
      <c r="Q35" s="8">
        <v>6838.5987480438198</v>
      </c>
      <c r="R35" s="8">
        <v>176750.43</v>
      </c>
      <c r="S35" s="8">
        <v>171992.11</v>
      </c>
      <c r="T35" s="8">
        <v>4758.320000000007</v>
      </c>
      <c r="U35" s="8">
        <v>218493.23000000004</v>
      </c>
      <c r="V35" s="8">
        <v>200925.37</v>
      </c>
      <c r="W35" s="8">
        <v>17567.860000000044</v>
      </c>
      <c r="X35" s="8">
        <v>0</v>
      </c>
      <c r="Y35" s="8">
        <v>3975.8129688493323</v>
      </c>
      <c r="Z35" s="8">
        <v>538282.19000000006</v>
      </c>
      <c r="AA35" s="8">
        <v>506727.91999999993</v>
      </c>
      <c r="AB35" s="8">
        <v>31554.270000000135</v>
      </c>
      <c r="AC35" s="8">
        <v>625395.38</v>
      </c>
      <c r="AD35" s="8">
        <v>575614.36999999988</v>
      </c>
      <c r="AE35" s="8">
        <v>49781.010000000126</v>
      </c>
      <c r="AF35" s="8">
        <v>0</v>
      </c>
      <c r="AG35" s="8">
        <v>654.14603053774704</v>
      </c>
      <c r="AH35" s="8">
        <v>1074717.6100000001</v>
      </c>
      <c r="AI35" s="8">
        <v>1024621.08</v>
      </c>
      <c r="AJ35" s="8">
        <v>50096.530000000144</v>
      </c>
      <c r="AK35" s="8">
        <v>1323383.21</v>
      </c>
      <c r="AL35" s="8">
        <v>1227067.49</v>
      </c>
      <c r="AM35" s="8">
        <v>96315.719999999972</v>
      </c>
      <c r="AN35" s="8">
        <v>0</v>
      </c>
      <c r="AO35" s="7">
        <v>0</v>
      </c>
      <c r="AP35" s="7">
        <v>0</v>
      </c>
      <c r="AQ35" s="7">
        <v>0</v>
      </c>
      <c r="AR35" s="7">
        <v>0</v>
      </c>
    </row>
    <row r="36" spans="1:44" x14ac:dyDescent="0.25">
      <c r="A36" s="7">
        <v>4156</v>
      </c>
      <c r="B36" s="5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14980.058500000014</v>
      </c>
      <c r="I36" s="8">
        <v>8763.5204059122007</v>
      </c>
      <c r="J36" s="8">
        <v>178333.81</v>
      </c>
      <c r="K36" s="8">
        <v>173309.77</v>
      </c>
      <c r="L36" s="8">
        <v>5024.0400000000081</v>
      </c>
      <c r="M36" s="8">
        <v>198625.19</v>
      </c>
      <c r="N36" s="8">
        <v>187329.9</v>
      </c>
      <c r="O36" s="8">
        <v>11295.290000000008</v>
      </c>
      <c r="P36" s="8">
        <v>0</v>
      </c>
      <c r="Q36" s="8">
        <v>5463.9474178403761</v>
      </c>
      <c r="R36" s="8">
        <v>141951.75999999998</v>
      </c>
      <c r="S36" s="8">
        <v>138721.29</v>
      </c>
      <c r="T36" s="8">
        <v>3230.4699999999721</v>
      </c>
      <c r="U36" s="8">
        <v>174573.12000000002</v>
      </c>
      <c r="V36" s="8">
        <v>158484.91</v>
      </c>
      <c r="W36" s="8">
        <v>16088.210000000021</v>
      </c>
      <c r="X36" s="8">
        <v>0</v>
      </c>
      <c r="Y36" s="8">
        <v>3429.8641449459628</v>
      </c>
      <c r="Z36" s="18">
        <v>512541.74849999999</v>
      </c>
      <c r="AA36" s="8">
        <v>520099.74</v>
      </c>
      <c r="AB36" s="8">
        <v>0</v>
      </c>
      <c r="AC36" s="8">
        <v>539517.63</v>
      </c>
      <c r="AD36" s="18">
        <v>539517.63</v>
      </c>
      <c r="AE36" s="8">
        <v>0</v>
      </c>
      <c r="AF36" s="8">
        <v>0</v>
      </c>
      <c r="AG36" s="8">
        <v>554.72111691636974</v>
      </c>
      <c r="AH36" s="8">
        <v>801260.26</v>
      </c>
      <c r="AI36" s="8">
        <v>786976.72</v>
      </c>
      <c r="AJ36" s="8">
        <v>14283.540000000037</v>
      </c>
      <c r="AK36" s="8">
        <v>1122239.6500000001</v>
      </c>
      <c r="AL36" s="8">
        <v>910606.39999999991</v>
      </c>
      <c r="AM36" s="8">
        <v>211633.25000000023</v>
      </c>
      <c r="AN36" s="8">
        <v>0</v>
      </c>
      <c r="AO36" s="7">
        <v>0</v>
      </c>
      <c r="AP36" s="7">
        <v>0</v>
      </c>
      <c r="AQ36" s="7">
        <v>0</v>
      </c>
      <c r="AR36" s="7">
        <v>0</v>
      </c>
    </row>
    <row r="37" spans="1:44" x14ac:dyDescent="0.25">
      <c r="A37" s="7">
        <v>5226</v>
      </c>
      <c r="B37" s="5" t="s">
        <v>38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30148.589999999822</v>
      </c>
      <c r="I37" s="8">
        <v>8467.7096845356264</v>
      </c>
      <c r="J37" s="8">
        <v>155073.04999999999</v>
      </c>
      <c r="K37" s="8">
        <v>148889.9</v>
      </c>
      <c r="L37" s="8">
        <v>6183.1499999999942</v>
      </c>
      <c r="M37" s="8">
        <v>191920.63999999998</v>
      </c>
      <c r="N37" s="8">
        <v>163115.53</v>
      </c>
      <c r="O37" s="8">
        <v>28805.109999999986</v>
      </c>
      <c r="P37" s="8">
        <v>0</v>
      </c>
      <c r="Q37" s="8">
        <v>5587.2948356807519</v>
      </c>
      <c r="R37" s="8">
        <v>132436.69</v>
      </c>
      <c r="S37" s="8">
        <v>128320.54999999999</v>
      </c>
      <c r="T37" s="8">
        <v>4116.140000000014</v>
      </c>
      <c r="U37" s="8">
        <v>178514.07</v>
      </c>
      <c r="V37" s="8">
        <v>148373.75</v>
      </c>
      <c r="W37" s="8">
        <v>30140.320000000007</v>
      </c>
      <c r="X37" s="8">
        <v>0</v>
      </c>
      <c r="Y37" s="8">
        <v>3002.9159567705019</v>
      </c>
      <c r="Z37" s="8">
        <v>424550.47999999992</v>
      </c>
      <c r="AA37" s="8">
        <v>413763.49000000005</v>
      </c>
      <c r="AB37" s="8">
        <v>10786.989999999874</v>
      </c>
      <c r="AC37" s="8">
        <v>472358.68</v>
      </c>
      <c r="AD37" s="8">
        <v>454325.63000000006</v>
      </c>
      <c r="AE37" s="8">
        <v>18033.04999999993</v>
      </c>
      <c r="AF37" s="8">
        <v>0</v>
      </c>
      <c r="AG37" s="8">
        <v>372.77596425234918</v>
      </c>
      <c r="AH37" s="8">
        <v>367095.66</v>
      </c>
      <c r="AI37" s="8">
        <v>358033.35000000003</v>
      </c>
      <c r="AJ37" s="8">
        <v>9062.3099999999395</v>
      </c>
      <c r="AK37" s="8">
        <v>754151.87</v>
      </c>
      <c r="AL37" s="8">
        <v>425235.71</v>
      </c>
      <c r="AM37" s="8">
        <v>328916.15999999997</v>
      </c>
      <c r="AN37" s="8">
        <v>0</v>
      </c>
      <c r="AO37" s="7">
        <v>0</v>
      </c>
      <c r="AP37" s="7">
        <v>0</v>
      </c>
      <c r="AQ37" s="7">
        <v>0</v>
      </c>
      <c r="AR37" s="7">
        <v>0</v>
      </c>
    </row>
    <row r="38" spans="1:44" x14ac:dyDescent="0.25">
      <c r="A38" s="7">
        <v>5227</v>
      </c>
      <c r="B38" s="5" t="s">
        <v>39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10314.179999999847</v>
      </c>
      <c r="I38" s="8">
        <v>12448.520626516658</v>
      </c>
      <c r="J38" s="8">
        <v>233167.24000000002</v>
      </c>
      <c r="K38" s="8">
        <v>232253.06</v>
      </c>
      <c r="L38" s="8">
        <v>914.18000000002212</v>
      </c>
      <c r="M38" s="8">
        <v>282145.72000000003</v>
      </c>
      <c r="N38" s="8">
        <v>248093.84</v>
      </c>
      <c r="O38" s="8">
        <v>34051.880000000034</v>
      </c>
      <c r="P38" s="8">
        <v>0</v>
      </c>
      <c r="Q38" s="8">
        <v>7815.8093896713608</v>
      </c>
      <c r="R38" s="8">
        <v>196191.58000000002</v>
      </c>
      <c r="S38" s="8">
        <v>196098.14</v>
      </c>
      <c r="T38" s="8">
        <v>93.440000000002328</v>
      </c>
      <c r="U38" s="8">
        <v>249715.11</v>
      </c>
      <c r="V38" s="8">
        <v>218428.31</v>
      </c>
      <c r="W38" s="8">
        <v>31286.799999999988</v>
      </c>
      <c r="X38" s="8">
        <v>0</v>
      </c>
      <c r="Y38" s="8">
        <v>4899.5993642720914</v>
      </c>
      <c r="Z38" s="8">
        <v>651691.31999999995</v>
      </c>
      <c r="AA38" s="8">
        <v>644837.89</v>
      </c>
      <c r="AB38" s="8">
        <v>6853.4299999999348</v>
      </c>
      <c r="AC38" s="8">
        <v>770706.98</v>
      </c>
      <c r="AD38" s="8">
        <v>693676.17</v>
      </c>
      <c r="AE38" s="8">
        <v>77030.809999999939</v>
      </c>
      <c r="AF38" s="8">
        <v>0</v>
      </c>
      <c r="AG38" s="8">
        <v>416.2853089611333</v>
      </c>
      <c r="AH38" s="8">
        <v>540422.94999999995</v>
      </c>
      <c r="AI38" s="8">
        <v>537969.82000000007</v>
      </c>
      <c r="AJ38" s="8">
        <v>2453.1299999998882</v>
      </c>
      <c r="AK38" s="8">
        <v>842174.32</v>
      </c>
      <c r="AL38" s="8">
        <v>631746.52000000014</v>
      </c>
      <c r="AM38" s="8">
        <v>210427.79999999981</v>
      </c>
      <c r="AN38" s="8">
        <v>0</v>
      </c>
      <c r="AO38" s="7">
        <v>0</v>
      </c>
      <c r="AP38" s="7">
        <v>0</v>
      </c>
      <c r="AQ38" s="7">
        <v>0</v>
      </c>
      <c r="AR38" s="7">
        <v>0</v>
      </c>
    </row>
    <row r="39" spans="1:44" x14ac:dyDescent="0.25">
      <c r="A39" s="7">
        <v>5228</v>
      </c>
      <c r="B39" s="5" t="s">
        <v>40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37427.086500000034</v>
      </c>
      <c r="I39" s="8">
        <v>10401.448930068387</v>
      </c>
      <c r="J39" s="8">
        <v>230826.69999999998</v>
      </c>
      <c r="K39" s="8">
        <v>218667.21</v>
      </c>
      <c r="L39" s="8">
        <v>12159.489999999991</v>
      </c>
      <c r="M39" s="8">
        <v>235748.84</v>
      </c>
      <c r="N39" s="18">
        <v>235748.84</v>
      </c>
      <c r="O39" s="8">
        <v>0</v>
      </c>
      <c r="P39" s="8">
        <v>0</v>
      </c>
      <c r="Q39" s="8">
        <v>7148.6510172143981</v>
      </c>
      <c r="R39" s="8">
        <v>210428.63999999998</v>
      </c>
      <c r="S39" s="8">
        <v>202378.11000000002</v>
      </c>
      <c r="T39" s="8">
        <v>8050.5299999999697</v>
      </c>
      <c r="U39" s="8">
        <v>228399.40000000002</v>
      </c>
      <c r="V39" s="18">
        <v>228399.40000000002</v>
      </c>
      <c r="W39" s="8">
        <v>0</v>
      </c>
      <c r="X39" s="8">
        <v>0</v>
      </c>
      <c r="Y39" s="8">
        <v>3309.4206611570244</v>
      </c>
      <c r="Z39" s="18">
        <v>494543.27649999998</v>
      </c>
      <c r="AA39" s="18">
        <v>494543.27999999997</v>
      </c>
      <c r="AB39" s="8">
        <v>0</v>
      </c>
      <c r="AC39" s="8">
        <v>520571.87</v>
      </c>
      <c r="AD39" s="18">
        <v>520571.87</v>
      </c>
      <c r="AE39" s="8">
        <v>0</v>
      </c>
      <c r="AF39" s="8">
        <v>0</v>
      </c>
      <c r="AG39" s="8">
        <v>574.76848057654945</v>
      </c>
      <c r="AH39" s="8">
        <v>578104.09000000008</v>
      </c>
      <c r="AI39" s="8">
        <v>560887.02</v>
      </c>
      <c r="AJ39" s="8">
        <v>17217.070000000065</v>
      </c>
      <c r="AK39" s="8">
        <v>1162796.8699999999</v>
      </c>
      <c r="AL39" s="8">
        <v>688142.27</v>
      </c>
      <c r="AM39" s="8">
        <v>474654.59999999986</v>
      </c>
      <c r="AN39" s="8">
        <v>0</v>
      </c>
      <c r="AO39" s="7">
        <v>0</v>
      </c>
      <c r="AP39" s="7">
        <v>0</v>
      </c>
      <c r="AQ39" s="7">
        <v>0</v>
      </c>
      <c r="AR39" s="7">
        <v>0</v>
      </c>
    </row>
    <row r="40" spans="1:44" x14ac:dyDescent="0.25">
      <c r="A40" s="7">
        <v>5229</v>
      </c>
      <c r="B40" s="5" t="s">
        <v>41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117460.5799999999</v>
      </c>
      <c r="I40" s="8">
        <v>10307.641738363116</v>
      </c>
      <c r="J40" s="8">
        <v>209647.53999999998</v>
      </c>
      <c r="K40" s="8">
        <v>188192.06</v>
      </c>
      <c r="L40" s="8">
        <v>21455.479999999981</v>
      </c>
      <c r="M40" s="8">
        <v>233622.7</v>
      </c>
      <c r="N40" s="8">
        <v>210225.68</v>
      </c>
      <c r="O40" s="8">
        <v>23397.020000000019</v>
      </c>
      <c r="P40" s="8">
        <v>0</v>
      </c>
      <c r="Q40" s="8">
        <v>6717.7126760563378</v>
      </c>
      <c r="R40" s="8">
        <v>187866.47</v>
      </c>
      <c r="S40" s="8">
        <v>168218.22</v>
      </c>
      <c r="T40" s="8">
        <v>19648.25</v>
      </c>
      <c r="U40" s="8">
        <v>214630.91999999998</v>
      </c>
      <c r="V40" s="8">
        <v>199278.14</v>
      </c>
      <c r="W40" s="8">
        <v>15352.77999999997</v>
      </c>
      <c r="X40" s="8">
        <v>0</v>
      </c>
      <c r="Y40" s="8">
        <v>3564.7124602670056</v>
      </c>
      <c r="Z40" s="8">
        <v>533050.52999999991</v>
      </c>
      <c r="AA40" s="8">
        <v>475811.81</v>
      </c>
      <c r="AB40" s="8">
        <v>57238.719999999914</v>
      </c>
      <c r="AC40" s="8">
        <v>560729.27</v>
      </c>
      <c r="AD40" s="8">
        <v>535479.16</v>
      </c>
      <c r="AE40" s="8">
        <v>25250.109999999986</v>
      </c>
      <c r="AF40" s="8">
        <v>0</v>
      </c>
      <c r="AG40" s="8">
        <v>443.80626473626711</v>
      </c>
      <c r="AH40" s="8">
        <v>482184.15</v>
      </c>
      <c r="AI40" s="8">
        <v>463066.02</v>
      </c>
      <c r="AJ40" s="8">
        <v>19118.130000000005</v>
      </c>
      <c r="AK40" s="8">
        <v>897851.1399999999</v>
      </c>
      <c r="AL40" s="8">
        <v>563750.22</v>
      </c>
      <c r="AM40" s="8">
        <v>334100.91999999993</v>
      </c>
      <c r="AN40" s="8">
        <v>0</v>
      </c>
      <c r="AO40" s="7">
        <v>0</v>
      </c>
      <c r="AP40" s="7">
        <v>0</v>
      </c>
      <c r="AQ40" s="7">
        <v>0</v>
      </c>
      <c r="AR40" s="7">
        <v>0</v>
      </c>
    </row>
    <row r="41" spans="1:44" x14ac:dyDescent="0.25">
      <c r="A41" s="7">
        <v>5232</v>
      </c>
      <c r="B41" s="5" t="s">
        <v>42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98760.939999999915</v>
      </c>
      <c r="I41" s="8">
        <v>12202.087800573572</v>
      </c>
      <c r="J41" s="8">
        <v>227827.77000000002</v>
      </c>
      <c r="K41" s="8">
        <v>212028.69</v>
      </c>
      <c r="L41" s="8">
        <v>15799.080000000016</v>
      </c>
      <c r="M41" s="8">
        <v>276560.32</v>
      </c>
      <c r="N41" s="8">
        <v>231840.9</v>
      </c>
      <c r="O41" s="8">
        <v>44719.420000000013</v>
      </c>
      <c r="P41" s="8">
        <v>0</v>
      </c>
      <c r="Q41" s="8">
        <v>6830.5336463223784</v>
      </c>
      <c r="R41" s="8">
        <v>190063.12</v>
      </c>
      <c r="S41" s="8">
        <v>179558.41</v>
      </c>
      <c r="T41" s="8">
        <v>10504.709999999992</v>
      </c>
      <c r="U41" s="8">
        <v>218235.55</v>
      </c>
      <c r="V41" s="8">
        <v>207486.82</v>
      </c>
      <c r="W41" s="8">
        <v>10748.729999999981</v>
      </c>
      <c r="X41" s="8">
        <v>0</v>
      </c>
      <c r="Y41" s="8">
        <v>5252.8222504767955</v>
      </c>
      <c r="Z41" s="8">
        <v>646657.46</v>
      </c>
      <c r="AA41" s="8">
        <v>590387.75</v>
      </c>
      <c r="AB41" s="8">
        <v>56269.709999999963</v>
      </c>
      <c r="AC41" s="8">
        <v>826268.94</v>
      </c>
      <c r="AD41" s="8">
        <v>652065.14</v>
      </c>
      <c r="AE41" s="8">
        <v>174203.79999999993</v>
      </c>
      <c r="AF41" s="8">
        <v>0</v>
      </c>
      <c r="AG41" s="8">
        <v>537.88053305125391</v>
      </c>
      <c r="AH41" s="8">
        <v>616626.71</v>
      </c>
      <c r="AI41" s="8">
        <v>600439.27</v>
      </c>
      <c r="AJ41" s="8">
        <v>16187.439999999944</v>
      </c>
      <c r="AK41" s="8">
        <v>1088169.9700000002</v>
      </c>
      <c r="AL41" s="8">
        <v>724575.56</v>
      </c>
      <c r="AM41" s="8">
        <v>363594.41000000015</v>
      </c>
      <c r="AN41" s="8">
        <v>0</v>
      </c>
      <c r="AO41" s="7">
        <v>0</v>
      </c>
      <c r="AP41" s="7">
        <v>0</v>
      </c>
      <c r="AQ41" s="7">
        <v>0</v>
      </c>
      <c r="AR41" s="7">
        <v>0</v>
      </c>
    </row>
    <row r="42" spans="1:44" x14ac:dyDescent="0.25">
      <c r="A42" s="7">
        <v>5233</v>
      </c>
      <c r="B42" s="5" t="s">
        <v>43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219533.93999999989</v>
      </c>
      <c r="I42" s="8">
        <v>13228.446503419367</v>
      </c>
      <c r="J42" s="8">
        <v>253698.96</v>
      </c>
      <c r="K42" s="8">
        <v>215594.37999999998</v>
      </c>
      <c r="L42" s="8">
        <v>38104.580000000016</v>
      </c>
      <c r="M42" s="8">
        <v>299822.73999999993</v>
      </c>
      <c r="N42" s="8">
        <v>238663.56999999998</v>
      </c>
      <c r="O42" s="8">
        <v>61159.169999999955</v>
      </c>
      <c r="P42" s="8">
        <v>0</v>
      </c>
      <c r="Q42" s="8">
        <v>8057.9001564945238</v>
      </c>
      <c r="R42" s="8">
        <v>223017.66000000003</v>
      </c>
      <c r="S42" s="8">
        <v>188804.22999999998</v>
      </c>
      <c r="T42" s="8">
        <v>34213.430000000051</v>
      </c>
      <c r="U42" s="8">
        <v>257449.91000000003</v>
      </c>
      <c r="V42" s="8">
        <v>221324.02</v>
      </c>
      <c r="W42" s="8">
        <v>36125.890000000043</v>
      </c>
      <c r="X42" s="8">
        <v>0</v>
      </c>
      <c r="Y42" s="8">
        <v>5136.8372536554352</v>
      </c>
      <c r="Z42" s="8">
        <v>662889.31999999995</v>
      </c>
      <c r="AA42" s="8">
        <v>564876.71000000008</v>
      </c>
      <c r="AB42" s="8">
        <v>98012.60999999987</v>
      </c>
      <c r="AC42" s="8">
        <v>808024.5</v>
      </c>
      <c r="AD42" s="8">
        <v>631095.08000000007</v>
      </c>
      <c r="AE42" s="8">
        <v>176929.41999999993</v>
      </c>
      <c r="AF42" s="8">
        <v>0</v>
      </c>
      <c r="AG42" s="8">
        <v>567.36661114049446</v>
      </c>
      <c r="AH42" s="8">
        <v>940415.88</v>
      </c>
      <c r="AI42" s="8">
        <v>891212.56</v>
      </c>
      <c r="AJ42" s="8">
        <v>49203.319999999949</v>
      </c>
      <c r="AK42" s="8">
        <v>1147822.3700000001</v>
      </c>
      <c r="AL42" s="8">
        <v>1061988.98</v>
      </c>
      <c r="AM42" s="8">
        <v>85833.39000000013</v>
      </c>
      <c r="AN42" s="8">
        <v>0</v>
      </c>
      <c r="AO42" s="7">
        <v>0</v>
      </c>
      <c r="AP42" s="7">
        <v>0</v>
      </c>
      <c r="AQ42" s="7">
        <v>0</v>
      </c>
      <c r="AR42" s="7">
        <v>0</v>
      </c>
    </row>
    <row r="43" spans="1:44" x14ac:dyDescent="0.25">
      <c r="A43" s="7">
        <v>5234</v>
      </c>
      <c r="B43" s="5" t="s">
        <v>44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42770.170000000129</v>
      </c>
      <c r="I43" s="8">
        <v>13337.151996470329</v>
      </c>
      <c r="J43" s="8">
        <v>234237.05000000002</v>
      </c>
      <c r="K43" s="8">
        <v>226398</v>
      </c>
      <c r="L43" s="8">
        <v>7839.0500000000175</v>
      </c>
      <c r="M43" s="8">
        <v>302286.55</v>
      </c>
      <c r="N43" s="8">
        <v>249301.57</v>
      </c>
      <c r="O43" s="8">
        <v>52984.979999999981</v>
      </c>
      <c r="P43" s="8">
        <v>0</v>
      </c>
      <c r="Q43" s="8">
        <v>8603.2416275430351</v>
      </c>
      <c r="R43" s="8">
        <v>212764.96</v>
      </c>
      <c r="S43" s="8">
        <v>205931.05999999997</v>
      </c>
      <c r="T43" s="8">
        <v>6833.9000000000233</v>
      </c>
      <c r="U43" s="8">
        <v>274873.56999999995</v>
      </c>
      <c r="V43" s="8">
        <v>238217.26999999996</v>
      </c>
      <c r="W43" s="8">
        <v>36656.299999999988</v>
      </c>
      <c r="X43" s="8">
        <v>0</v>
      </c>
      <c r="Y43" s="8">
        <v>4708.5368086458993</v>
      </c>
      <c r="Z43" s="8">
        <v>579071.30000000005</v>
      </c>
      <c r="AA43" s="8">
        <v>562315.65</v>
      </c>
      <c r="AB43" s="8">
        <v>16755.650000000023</v>
      </c>
      <c r="AC43" s="8">
        <v>740652.84</v>
      </c>
      <c r="AD43" s="8">
        <v>622585.22</v>
      </c>
      <c r="AE43" s="8">
        <v>118067.62</v>
      </c>
      <c r="AF43" s="8">
        <v>0</v>
      </c>
      <c r="AG43" s="8">
        <v>543.23883998082124</v>
      </c>
      <c r="AH43" s="8">
        <v>713834.12</v>
      </c>
      <c r="AI43" s="8">
        <v>702492.54999999993</v>
      </c>
      <c r="AJ43" s="8">
        <v>11341.570000000065</v>
      </c>
      <c r="AK43" s="8">
        <v>1099010.2</v>
      </c>
      <c r="AL43" s="8">
        <v>873984.61999999988</v>
      </c>
      <c r="AM43" s="8">
        <v>225025.58000000007</v>
      </c>
      <c r="AN43" s="8">
        <v>0</v>
      </c>
      <c r="AO43" s="7">
        <v>0</v>
      </c>
      <c r="AP43" s="7">
        <v>0</v>
      </c>
      <c r="AQ43" s="7">
        <v>0</v>
      </c>
      <c r="AR43" s="7">
        <v>0</v>
      </c>
    </row>
    <row r="44" spans="1:44" x14ac:dyDescent="0.25">
      <c r="A44" s="7">
        <v>5235</v>
      </c>
      <c r="B44" s="5" t="s">
        <v>45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30583.200000000041</v>
      </c>
      <c r="I44" s="8">
        <v>11334.122656077656</v>
      </c>
      <c r="J44" s="8">
        <v>191081.25</v>
      </c>
      <c r="K44" s="8">
        <v>186822.55000000002</v>
      </c>
      <c r="L44" s="8">
        <v>4258.6999999999825</v>
      </c>
      <c r="M44" s="8">
        <v>256887.89000000004</v>
      </c>
      <c r="N44" s="8">
        <v>205806.59000000003</v>
      </c>
      <c r="O44" s="8">
        <v>51081.300000000017</v>
      </c>
      <c r="P44" s="8">
        <v>0</v>
      </c>
      <c r="Q44" s="8">
        <v>7584.8873239436616</v>
      </c>
      <c r="R44" s="8">
        <v>159940.36000000002</v>
      </c>
      <c r="S44" s="8">
        <v>157104.98000000001</v>
      </c>
      <c r="T44" s="8">
        <v>2835.3800000000047</v>
      </c>
      <c r="U44" s="8">
        <v>242337.15</v>
      </c>
      <c r="V44" s="8">
        <v>183866.2</v>
      </c>
      <c r="W44" s="8">
        <v>58470.949999999983</v>
      </c>
      <c r="X44" s="8">
        <v>0</v>
      </c>
      <c r="Y44" s="8">
        <v>3811.1230133502859</v>
      </c>
      <c r="Z44" s="8">
        <v>537082.09</v>
      </c>
      <c r="AA44" s="8">
        <v>523981.27999999997</v>
      </c>
      <c r="AB44" s="8">
        <v>13100.809999999998</v>
      </c>
      <c r="AC44" s="8">
        <v>599489.65</v>
      </c>
      <c r="AD44" s="8">
        <v>585255.18999999994</v>
      </c>
      <c r="AE44" s="8">
        <v>14234.460000000079</v>
      </c>
      <c r="AF44" s="8">
        <v>0</v>
      </c>
      <c r="AG44" s="8">
        <v>457.55829506640896</v>
      </c>
      <c r="AH44" s="8">
        <v>607833.85000000009</v>
      </c>
      <c r="AI44" s="8">
        <v>597445.54</v>
      </c>
      <c r="AJ44" s="8">
        <v>10388.310000000056</v>
      </c>
      <c r="AK44" s="8">
        <v>925672.46</v>
      </c>
      <c r="AL44" s="8">
        <v>724768.17</v>
      </c>
      <c r="AM44" s="8">
        <v>200904.28999999992</v>
      </c>
      <c r="AN44" s="8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4" x14ac:dyDescent="0.25">
      <c r="A45" s="7">
        <v>5236</v>
      </c>
      <c r="B45" s="5" t="s">
        <v>46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99191.940000000119</v>
      </c>
      <c r="I45" s="8">
        <v>10452.481358923451</v>
      </c>
      <c r="J45" s="8">
        <v>198173</v>
      </c>
      <c r="K45" s="8">
        <v>182847.26</v>
      </c>
      <c r="L45" s="8">
        <v>15325.739999999991</v>
      </c>
      <c r="M45" s="8">
        <v>236905.49</v>
      </c>
      <c r="N45" s="8">
        <v>195220.39</v>
      </c>
      <c r="O45" s="8">
        <v>41685.099999999977</v>
      </c>
      <c r="P45" s="8">
        <v>0</v>
      </c>
      <c r="Q45" s="8">
        <v>6675.5705790297343</v>
      </c>
      <c r="R45" s="8">
        <v>172388.74</v>
      </c>
      <c r="S45" s="8">
        <v>159287.19</v>
      </c>
      <c r="T45" s="8">
        <v>13101.549999999988</v>
      </c>
      <c r="U45" s="8">
        <v>213284.48000000001</v>
      </c>
      <c r="V45" s="8">
        <v>176729.02000000002</v>
      </c>
      <c r="W45" s="8">
        <v>36555.459999999992</v>
      </c>
      <c r="X45" s="8">
        <v>0</v>
      </c>
      <c r="Y45" s="8">
        <v>3833.1265098537824</v>
      </c>
      <c r="Z45" s="8">
        <v>526357.46</v>
      </c>
      <c r="AA45" s="8">
        <v>486013.85</v>
      </c>
      <c r="AB45" s="8">
        <v>40343.609999999986</v>
      </c>
      <c r="AC45" s="8">
        <v>602950.80000000005</v>
      </c>
      <c r="AD45" s="8">
        <v>523341.12</v>
      </c>
      <c r="AE45" s="8">
        <v>79609.680000000051</v>
      </c>
      <c r="AF45" s="8">
        <v>0</v>
      </c>
      <c r="AG45" s="8">
        <v>604.83887359310359</v>
      </c>
      <c r="AH45" s="8">
        <v>876747.95000000007</v>
      </c>
      <c r="AI45" s="8">
        <v>846326.90999999992</v>
      </c>
      <c r="AJ45" s="8">
        <v>30421.040000000154</v>
      </c>
      <c r="AK45" s="8">
        <v>1223631.3800000001</v>
      </c>
      <c r="AL45" s="8">
        <v>970914.1399999999</v>
      </c>
      <c r="AM45" s="8">
        <v>252717.24000000022</v>
      </c>
      <c r="AN45" s="8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x14ac:dyDescent="0.25">
      <c r="A46" s="7">
        <v>5240</v>
      </c>
      <c r="B46" s="5" t="s">
        <v>47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34264.750000000029</v>
      </c>
      <c r="I46" s="8">
        <v>11961.883962056037</v>
      </c>
      <c r="J46" s="8">
        <v>223216.15999999997</v>
      </c>
      <c r="K46" s="8">
        <v>222066.8</v>
      </c>
      <c r="L46" s="8">
        <v>1149.359999999986</v>
      </c>
      <c r="M46" s="8">
        <v>271116.10000000009</v>
      </c>
      <c r="N46" s="8">
        <v>241844.34</v>
      </c>
      <c r="O46" s="8">
        <v>29271.760000000097</v>
      </c>
      <c r="P46" s="8">
        <v>0</v>
      </c>
      <c r="Q46" s="8">
        <v>7673.0169014084513</v>
      </c>
      <c r="R46" s="8">
        <v>187249.48</v>
      </c>
      <c r="S46" s="8">
        <v>188173.47999999998</v>
      </c>
      <c r="T46" s="8">
        <v>0</v>
      </c>
      <c r="U46" s="8">
        <v>245152.89</v>
      </c>
      <c r="V46" s="8">
        <v>216053.12999999998</v>
      </c>
      <c r="W46" s="8">
        <v>29099.760000000038</v>
      </c>
      <c r="X46" s="8">
        <v>0</v>
      </c>
      <c r="Y46" s="8">
        <v>4342.4367450731088</v>
      </c>
      <c r="Z46" s="8">
        <v>626141.78</v>
      </c>
      <c r="AA46" s="8">
        <v>613786.88</v>
      </c>
      <c r="AB46" s="8">
        <v>12354.900000000023</v>
      </c>
      <c r="AC46" s="8">
        <v>683065.3</v>
      </c>
      <c r="AD46" s="8">
        <v>669303.16</v>
      </c>
      <c r="AE46" s="8">
        <v>13762.140000000014</v>
      </c>
      <c r="AF46" s="8">
        <v>0</v>
      </c>
      <c r="AG46" s="8">
        <v>511.0347936551874</v>
      </c>
      <c r="AH46" s="8">
        <v>780715.83</v>
      </c>
      <c r="AI46" s="8">
        <v>759031.34</v>
      </c>
      <c r="AJ46" s="8">
        <v>21684.489999999991</v>
      </c>
      <c r="AK46" s="8">
        <v>1033859.1599999999</v>
      </c>
      <c r="AL46" s="8">
        <v>947231</v>
      </c>
      <c r="AM46" s="8">
        <v>86628.159999999916</v>
      </c>
      <c r="AN46" s="8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x14ac:dyDescent="0.25">
      <c r="A47" s="7">
        <v>5241</v>
      </c>
      <c r="B47" s="5" t="s">
        <v>48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77269.850000000093</v>
      </c>
      <c r="I47" s="8">
        <v>13068.251047871168</v>
      </c>
      <c r="J47" s="8">
        <v>257154.93</v>
      </c>
      <c r="K47" s="8">
        <v>244394.08000000002</v>
      </c>
      <c r="L47" s="8">
        <v>12760.849999999977</v>
      </c>
      <c r="M47" s="8">
        <v>296191.91000000003</v>
      </c>
      <c r="N47" s="8">
        <v>259362.46000000002</v>
      </c>
      <c r="O47" s="8">
        <v>36829.450000000012</v>
      </c>
      <c r="P47" s="8">
        <v>0</v>
      </c>
      <c r="Q47" s="8">
        <v>8661.1064162754319</v>
      </c>
      <c r="R47" s="8">
        <v>230284.3</v>
      </c>
      <c r="S47" s="8">
        <v>220588.34000000003</v>
      </c>
      <c r="T47" s="8">
        <v>9695.9599999999627</v>
      </c>
      <c r="U47" s="8">
        <v>276722.35000000003</v>
      </c>
      <c r="V47" s="8">
        <v>241688.74000000002</v>
      </c>
      <c r="W47" s="8">
        <v>35033.610000000015</v>
      </c>
      <c r="X47" s="8">
        <v>0</v>
      </c>
      <c r="Y47" s="8">
        <v>4396.5046408137314</v>
      </c>
      <c r="Z47" s="8">
        <v>650946.40000000014</v>
      </c>
      <c r="AA47" s="8">
        <v>613040.26</v>
      </c>
      <c r="AB47" s="8">
        <v>37906.14000000013</v>
      </c>
      <c r="AC47" s="8">
        <v>691570.18</v>
      </c>
      <c r="AD47" s="8">
        <v>653639.34</v>
      </c>
      <c r="AE47" s="8">
        <v>37930.840000000084</v>
      </c>
      <c r="AF47" s="8">
        <v>0</v>
      </c>
      <c r="AG47" s="8">
        <v>527.67812779587462</v>
      </c>
      <c r="AH47" s="8">
        <v>854010.27</v>
      </c>
      <c r="AI47" s="8">
        <v>837103.37</v>
      </c>
      <c r="AJ47" s="8">
        <v>16906.900000000023</v>
      </c>
      <c r="AK47" s="8">
        <v>1067529.79</v>
      </c>
      <c r="AL47" s="8">
        <v>995438.8</v>
      </c>
      <c r="AM47" s="8">
        <v>72090.989999999991</v>
      </c>
      <c r="AN47" s="8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x14ac:dyDescent="0.25">
      <c r="A48" s="7">
        <v>5242</v>
      </c>
      <c r="B48" s="5" t="s">
        <v>49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43143.55000000025</v>
      </c>
      <c r="I48" s="8">
        <v>12417.197882197222</v>
      </c>
      <c r="J48" s="8">
        <v>209620.42</v>
      </c>
      <c r="K48" s="8">
        <v>204572.55999999997</v>
      </c>
      <c r="L48" s="8">
        <v>5047.8600000000442</v>
      </c>
      <c r="M48" s="8">
        <v>281435.79000000004</v>
      </c>
      <c r="N48" s="8">
        <v>218540.00999999998</v>
      </c>
      <c r="O48" s="8">
        <v>62895.780000000057</v>
      </c>
      <c r="P48" s="8">
        <v>0</v>
      </c>
      <c r="Q48" s="8">
        <v>7986.8892018779352</v>
      </c>
      <c r="R48" s="8">
        <v>181102.29000000004</v>
      </c>
      <c r="S48" s="8">
        <v>176608.63999999998</v>
      </c>
      <c r="T48" s="8">
        <v>4493.6500000000524</v>
      </c>
      <c r="U48" s="8">
        <v>255181.11000000002</v>
      </c>
      <c r="V48" s="8">
        <v>196297.87999999998</v>
      </c>
      <c r="W48" s="8">
        <v>58883.23000000004</v>
      </c>
      <c r="X48" s="8">
        <v>0</v>
      </c>
      <c r="Y48" s="8">
        <v>4503.5713922441191</v>
      </c>
      <c r="Z48" s="8">
        <v>564844.87</v>
      </c>
      <c r="AA48" s="8">
        <v>551537.88</v>
      </c>
      <c r="AB48" s="8">
        <v>13306.989999999991</v>
      </c>
      <c r="AC48" s="8">
        <v>708411.78</v>
      </c>
      <c r="AD48" s="8">
        <v>593216.78</v>
      </c>
      <c r="AE48" s="8">
        <v>115195</v>
      </c>
      <c r="AF48" s="8">
        <v>0</v>
      </c>
      <c r="AG48" s="8">
        <v>523.67911144943082</v>
      </c>
      <c r="AH48" s="8">
        <v>854983.6100000001</v>
      </c>
      <c r="AI48" s="8">
        <v>834688.55999999994</v>
      </c>
      <c r="AJ48" s="8">
        <v>20295.050000000163</v>
      </c>
      <c r="AK48" s="8">
        <v>1059439.5</v>
      </c>
      <c r="AL48" s="8">
        <v>965399.2699999999</v>
      </c>
      <c r="AM48" s="8">
        <v>94040.230000000098</v>
      </c>
      <c r="AN48" s="8">
        <v>0</v>
      </c>
      <c r="AO48" s="7">
        <v>0</v>
      </c>
      <c r="AP48" s="7">
        <v>0</v>
      </c>
      <c r="AQ48" s="7">
        <v>0</v>
      </c>
      <c r="AR48" s="7">
        <v>0</v>
      </c>
    </row>
    <row r="49" spans="1:44" x14ac:dyDescent="0.25">
      <c r="A49" s="7">
        <v>5246</v>
      </c>
      <c r="B49" s="5" t="s">
        <v>50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33180.939999999973</v>
      </c>
      <c r="I49" s="8">
        <v>23445.624972424441</v>
      </c>
      <c r="J49" s="8">
        <v>217689.31</v>
      </c>
      <c r="K49" s="8">
        <v>211709.34</v>
      </c>
      <c r="L49" s="8">
        <v>5979.9700000000012</v>
      </c>
      <c r="M49" s="8">
        <v>531395.09</v>
      </c>
      <c r="N49" s="8">
        <v>231385.11</v>
      </c>
      <c r="O49" s="8">
        <v>300009.98</v>
      </c>
      <c r="P49" s="8">
        <v>0</v>
      </c>
      <c r="Q49" s="8">
        <v>8069.5943661971833</v>
      </c>
      <c r="R49" s="8">
        <v>202355.63</v>
      </c>
      <c r="S49" s="8">
        <v>197356.15999999997</v>
      </c>
      <c r="T49" s="8">
        <v>4999.4700000000303</v>
      </c>
      <c r="U49" s="8">
        <v>257823.54</v>
      </c>
      <c r="V49" s="8">
        <v>225092.33999999997</v>
      </c>
      <c r="W49" s="8">
        <v>32731.200000000041</v>
      </c>
      <c r="X49" s="8">
        <v>0</v>
      </c>
      <c r="Y49" s="8">
        <v>10877.650095359186</v>
      </c>
      <c r="Z49" s="8">
        <v>514489.38999999996</v>
      </c>
      <c r="AA49" s="8">
        <v>504384.14</v>
      </c>
      <c r="AB49" s="8">
        <v>10105.249999999942</v>
      </c>
      <c r="AC49" s="8">
        <v>1711054.36</v>
      </c>
      <c r="AD49" s="8">
        <v>558492.67000000004</v>
      </c>
      <c r="AE49" s="8">
        <v>1152561.69</v>
      </c>
      <c r="AF49" s="8">
        <v>0</v>
      </c>
      <c r="AG49" s="8">
        <v>548.19078924604696</v>
      </c>
      <c r="AH49" s="8">
        <v>947331.72</v>
      </c>
      <c r="AI49" s="8">
        <v>935235.47</v>
      </c>
      <c r="AJ49" s="8">
        <v>12096.25</v>
      </c>
      <c r="AK49" s="8">
        <v>1109028.3400000001</v>
      </c>
      <c r="AL49" s="8">
        <v>1119505.5999999999</v>
      </c>
      <c r="AM49" s="8">
        <v>0</v>
      </c>
      <c r="AN49" s="8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x14ac:dyDescent="0.25">
      <c r="A50" s="7">
        <v>5249</v>
      </c>
      <c r="B50" s="5" t="s">
        <v>51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186522.28000000009</v>
      </c>
      <c r="I50" s="8">
        <v>20806.354731965588</v>
      </c>
      <c r="J50" s="8">
        <v>279440.74</v>
      </c>
      <c r="K50" s="8">
        <v>255790.7</v>
      </c>
      <c r="L50" s="8">
        <v>23650.039999999979</v>
      </c>
      <c r="M50" s="8">
        <v>471576.03</v>
      </c>
      <c r="N50" s="8">
        <v>269971.62</v>
      </c>
      <c r="O50" s="8">
        <v>201604.41000000003</v>
      </c>
      <c r="P50" s="8">
        <v>0</v>
      </c>
      <c r="Q50" s="8">
        <v>9446.6848200312998</v>
      </c>
      <c r="R50" s="8">
        <v>252904.97</v>
      </c>
      <c r="S50" s="8">
        <v>232679.21</v>
      </c>
      <c r="T50" s="8">
        <v>20225.760000000009</v>
      </c>
      <c r="U50" s="8">
        <v>301821.58</v>
      </c>
      <c r="V50" s="8">
        <v>252669.41999999998</v>
      </c>
      <c r="W50" s="8">
        <v>49152.160000000033</v>
      </c>
      <c r="X50" s="8">
        <v>0</v>
      </c>
      <c r="Y50" s="8">
        <v>10362.168849332485</v>
      </c>
      <c r="Z50" s="8">
        <v>692087.95000000007</v>
      </c>
      <c r="AA50" s="8">
        <v>625704.05999999994</v>
      </c>
      <c r="AB50" s="8">
        <v>66383.89000000013</v>
      </c>
      <c r="AC50" s="8">
        <v>1629969.1600000001</v>
      </c>
      <c r="AD50" s="8">
        <v>669424.78999999992</v>
      </c>
      <c r="AE50" s="8">
        <v>960544.37000000023</v>
      </c>
      <c r="AF50" s="8">
        <v>0</v>
      </c>
      <c r="AG50" s="8">
        <v>605.24967994187068</v>
      </c>
      <c r="AH50" s="8">
        <v>1020747.44</v>
      </c>
      <c r="AI50" s="8">
        <v>944484.85</v>
      </c>
      <c r="AJ50" s="8">
        <v>76262.589999999967</v>
      </c>
      <c r="AK50" s="8">
        <v>1224462.4700000002</v>
      </c>
      <c r="AL50" s="8">
        <v>1088127.32</v>
      </c>
      <c r="AM50" s="8">
        <v>136335.15000000014</v>
      </c>
      <c r="AN50" s="8">
        <v>0</v>
      </c>
      <c r="AO50" s="7">
        <v>0</v>
      </c>
      <c r="AP50" s="7">
        <v>0</v>
      </c>
      <c r="AQ50" s="7">
        <v>0</v>
      </c>
      <c r="AR50" s="7">
        <v>0</v>
      </c>
    </row>
    <row r="51" spans="1:44" x14ac:dyDescent="0.25">
      <c r="A51" s="7">
        <v>5260</v>
      </c>
      <c r="B51" s="5" t="s">
        <v>52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173535.96000000008</v>
      </c>
      <c r="I51" s="8">
        <v>11867.140525038603</v>
      </c>
      <c r="J51" s="8">
        <v>213211.37</v>
      </c>
      <c r="K51" s="8">
        <v>190457.03999999998</v>
      </c>
      <c r="L51" s="8">
        <v>22754.330000000016</v>
      </c>
      <c r="M51" s="8">
        <v>268968.73999999993</v>
      </c>
      <c r="N51" s="8">
        <v>219407.90999999997</v>
      </c>
      <c r="O51" s="8">
        <v>49560.829999999958</v>
      </c>
      <c r="P51" s="8">
        <v>0</v>
      </c>
      <c r="Q51" s="8">
        <v>7269.0757433489825</v>
      </c>
      <c r="R51" s="8">
        <v>186470.82</v>
      </c>
      <c r="S51" s="8">
        <v>170721.88</v>
      </c>
      <c r="T51" s="8">
        <v>15748.940000000002</v>
      </c>
      <c r="U51" s="8">
        <v>232246.97</v>
      </c>
      <c r="V51" s="8">
        <v>211532.61</v>
      </c>
      <c r="W51" s="8">
        <v>20714.360000000015</v>
      </c>
      <c r="X51" s="8">
        <v>0</v>
      </c>
      <c r="Y51" s="8">
        <v>4633.2982199618564</v>
      </c>
      <c r="Z51" s="8">
        <v>554122.42000000004</v>
      </c>
      <c r="AA51" s="8">
        <v>480547.18999999994</v>
      </c>
      <c r="AB51" s="8">
        <v>73575.230000000098</v>
      </c>
      <c r="AC51" s="8">
        <v>728817.81</v>
      </c>
      <c r="AD51" s="8">
        <v>567182.68999999994</v>
      </c>
      <c r="AE51" s="8">
        <v>161635.12000000011</v>
      </c>
      <c r="AF51" s="8">
        <v>0</v>
      </c>
      <c r="AG51" s="8">
        <v>554.48859901041487</v>
      </c>
      <c r="AH51" s="8">
        <v>824547.65999999992</v>
      </c>
      <c r="AI51" s="8">
        <v>763090.2</v>
      </c>
      <c r="AJ51" s="8">
        <v>61457.459999999963</v>
      </c>
      <c r="AK51" s="8">
        <v>1121769.25</v>
      </c>
      <c r="AL51" s="8">
        <v>993572.2899999998</v>
      </c>
      <c r="AM51" s="8">
        <v>128196.9600000002</v>
      </c>
      <c r="AN51" s="8">
        <v>0</v>
      </c>
      <c r="AO51" s="7">
        <v>0</v>
      </c>
      <c r="AP51" s="7">
        <v>0</v>
      </c>
      <c r="AQ51" s="7">
        <v>0</v>
      </c>
      <c r="AR51" s="7">
        <v>0</v>
      </c>
    </row>
    <row r="52" spans="1:44" x14ac:dyDescent="0.25">
      <c r="A52" s="7">
        <v>5261</v>
      </c>
      <c r="B52" s="5" t="s">
        <v>53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132433.86000000002</v>
      </c>
      <c r="I52" s="8">
        <v>12257.022722258987</v>
      </c>
      <c r="J52" s="8">
        <v>202408.46999999997</v>
      </c>
      <c r="K52" s="8">
        <v>185495.22</v>
      </c>
      <c r="L52" s="8">
        <v>16913.249999999971</v>
      </c>
      <c r="M52" s="8">
        <v>277805.41999999993</v>
      </c>
      <c r="N52" s="8">
        <v>203674.18</v>
      </c>
      <c r="O52" s="8">
        <v>74131.239999999932</v>
      </c>
      <c r="P52" s="8">
        <v>0</v>
      </c>
      <c r="Q52" s="8">
        <v>7829.6563380281677</v>
      </c>
      <c r="R52" s="8">
        <v>180636.55</v>
      </c>
      <c r="S52" s="8">
        <v>167703.12</v>
      </c>
      <c r="T52" s="8">
        <v>12933.429999999993</v>
      </c>
      <c r="U52" s="8">
        <v>250157.51999999996</v>
      </c>
      <c r="V52" s="8">
        <v>193329.11</v>
      </c>
      <c r="W52" s="8">
        <v>56828.409999999974</v>
      </c>
      <c r="X52" s="8">
        <v>0</v>
      </c>
      <c r="Y52" s="8">
        <v>4314.3911633820717</v>
      </c>
      <c r="Z52" s="8">
        <v>515344.91</v>
      </c>
      <c r="AA52" s="8">
        <v>463814.26999999996</v>
      </c>
      <c r="AB52" s="8">
        <v>51530.640000000014</v>
      </c>
      <c r="AC52" s="8">
        <v>678653.73</v>
      </c>
      <c r="AD52" s="8">
        <v>512138.31999999995</v>
      </c>
      <c r="AE52" s="8">
        <v>166515.41000000003</v>
      </c>
      <c r="AF52" s="8">
        <v>0</v>
      </c>
      <c r="AG52" s="8">
        <v>601.33989926201275</v>
      </c>
      <c r="AH52" s="8">
        <v>895411.37</v>
      </c>
      <c r="AI52" s="8">
        <v>844354.83</v>
      </c>
      <c r="AJ52" s="8">
        <v>51056.540000000037</v>
      </c>
      <c r="AK52" s="8">
        <v>1216552.7100000002</v>
      </c>
      <c r="AL52" s="8">
        <v>1031787.9699999999</v>
      </c>
      <c r="AM52" s="8">
        <v>184764.74000000034</v>
      </c>
      <c r="AN52" s="8">
        <v>0</v>
      </c>
      <c r="AO52" s="7">
        <v>0</v>
      </c>
      <c r="AP52" s="7">
        <v>0</v>
      </c>
      <c r="AQ52" s="7">
        <v>0</v>
      </c>
      <c r="AR52" s="7">
        <v>0</v>
      </c>
    </row>
    <row r="53" spans="1:44" x14ac:dyDescent="0.25">
      <c r="A53" s="7">
        <v>8532</v>
      </c>
      <c r="B53" s="5" t="s">
        <v>54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145909.29000000004</v>
      </c>
      <c r="I53" s="8">
        <v>19017.193470108101</v>
      </c>
      <c r="J53" s="8">
        <v>416798.69</v>
      </c>
      <c r="K53" s="8">
        <v>393524.49</v>
      </c>
      <c r="L53" s="8">
        <v>23274.200000000012</v>
      </c>
      <c r="M53" s="8">
        <v>431024.69000000006</v>
      </c>
      <c r="N53" s="18">
        <v>431024.69000000006</v>
      </c>
      <c r="O53" s="8">
        <v>0</v>
      </c>
      <c r="P53" s="8">
        <v>0</v>
      </c>
      <c r="Q53" s="8">
        <v>11676.070422535211</v>
      </c>
      <c r="R53" s="8">
        <v>364913.12</v>
      </c>
      <c r="S53" s="8">
        <v>346278.49000000005</v>
      </c>
      <c r="T53" s="8">
        <v>18634.629999999946</v>
      </c>
      <c r="U53" s="8">
        <v>373050.45</v>
      </c>
      <c r="V53" s="18">
        <v>373050.45</v>
      </c>
      <c r="W53" s="8">
        <v>0</v>
      </c>
      <c r="X53" s="8">
        <v>0</v>
      </c>
      <c r="Y53" s="8">
        <v>7462.1834710743797</v>
      </c>
      <c r="Z53" s="8">
        <v>1104395.92</v>
      </c>
      <c r="AA53" s="8">
        <v>1026901.63</v>
      </c>
      <c r="AB53" s="8">
        <v>77494.289999999921</v>
      </c>
      <c r="AC53" s="8">
        <v>1173801.46</v>
      </c>
      <c r="AD53" s="8">
        <v>1163013.02</v>
      </c>
      <c r="AE53" s="8">
        <v>10788.439999999944</v>
      </c>
      <c r="AF53" s="8">
        <v>0</v>
      </c>
      <c r="AG53" s="8">
        <v>1216.8647303355792</v>
      </c>
      <c r="AH53" s="8">
        <v>1636061.6300000001</v>
      </c>
      <c r="AI53" s="8">
        <v>1609555.46</v>
      </c>
      <c r="AJ53" s="8">
        <v>26506.170000000158</v>
      </c>
      <c r="AK53" s="8">
        <v>2461802.5300000003</v>
      </c>
      <c r="AL53" s="8">
        <v>1974795.39</v>
      </c>
      <c r="AM53" s="8">
        <v>487007.14000000036</v>
      </c>
      <c r="AN53" s="8">
        <v>0</v>
      </c>
      <c r="AO53" s="7">
        <v>0</v>
      </c>
      <c r="AP53" s="7">
        <v>0</v>
      </c>
      <c r="AQ53" s="7">
        <v>0</v>
      </c>
      <c r="AR53" s="7">
        <v>0</v>
      </c>
    </row>
    <row r="54" spans="1:44" x14ac:dyDescent="0.25">
      <c r="A54" s="7">
        <v>8533</v>
      </c>
      <c r="B54" s="5" t="s">
        <v>55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65191.65899999984</v>
      </c>
      <c r="I54" s="8">
        <v>15285.98191043459</v>
      </c>
      <c r="J54" s="8">
        <v>306788.18</v>
      </c>
      <c r="K54" s="8">
        <v>291481.47000000003</v>
      </c>
      <c r="L54" s="8">
        <v>15306.709999999963</v>
      </c>
      <c r="M54" s="8">
        <v>346456.77999999997</v>
      </c>
      <c r="N54" s="8">
        <v>332488.47000000003</v>
      </c>
      <c r="O54" s="8">
        <v>13968.309999999939</v>
      </c>
      <c r="P54" s="8">
        <v>0</v>
      </c>
      <c r="Q54" s="8">
        <v>10386.964006259783</v>
      </c>
      <c r="R54" s="8">
        <v>258956.40999999997</v>
      </c>
      <c r="S54" s="8">
        <v>245684.03</v>
      </c>
      <c r="T54" s="8">
        <v>13272.379999999976</v>
      </c>
      <c r="U54" s="8">
        <v>331863.50000000006</v>
      </c>
      <c r="V54" s="8">
        <v>303490.01</v>
      </c>
      <c r="W54" s="8">
        <v>28373.490000000049</v>
      </c>
      <c r="X54" s="8">
        <v>0</v>
      </c>
      <c r="Y54" s="8">
        <v>4977.5513032422114</v>
      </c>
      <c r="Z54" s="18">
        <v>743820.37899999996</v>
      </c>
      <c r="AA54" s="18">
        <v>743820.37999999989</v>
      </c>
      <c r="AB54" s="8">
        <v>0</v>
      </c>
      <c r="AC54" s="8">
        <v>782968.82</v>
      </c>
      <c r="AD54" s="18">
        <v>782968.82</v>
      </c>
      <c r="AE54" s="8">
        <v>0</v>
      </c>
      <c r="AF54" s="8">
        <v>0</v>
      </c>
      <c r="AG54" s="8">
        <v>1205.86475010751</v>
      </c>
      <c r="AH54" s="8">
        <v>1553132.25</v>
      </c>
      <c r="AI54" s="8">
        <v>1516519.6800000002</v>
      </c>
      <c r="AJ54" s="8">
        <v>36612.569999999832</v>
      </c>
      <c r="AK54" s="8">
        <v>2439548.8000000003</v>
      </c>
      <c r="AL54" s="8">
        <v>1991602.8800000001</v>
      </c>
      <c r="AM54" s="8">
        <v>447945.92000000016</v>
      </c>
      <c r="AN54" s="8">
        <v>0</v>
      </c>
      <c r="AO54" s="7">
        <v>0</v>
      </c>
      <c r="AP54" s="7">
        <v>0</v>
      </c>
      <c r="AQ54" s="7">
        <v>0</v>
      </c>
      <c r="AR54" s="7">
        <v>0</v>
      </c>
    </row>
    <row r="55" spans="1:44" x14ac:dyDescent="0.25">
      <c r="A55" s="7">
        <v>8534</v>
      </c>
      <c r="B55" s="5" t="s">
        <v>56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62849.719999999797</v>
      </c>
      <c r="I55" s="8">
        <v>20149.872490624308</v>
      </c>
      <c r="J55" s="8">
        <v>363991.55999999994</v>
      </c>
      <c r="K55" s="8">
        <v>356195.91000000003</v>
      </c>
      <c r="L55" s="8">
        <v>7795.6499999999069</v>
      </c>
      <c r="M55" s="8">
        <v>456696.85999999993</v>
      </c>
      <c r="N55" s="8">
        <v>398990.77</v>
      </c>
      <c r="O55" s="8">
        <v>57706.089999999909</v>
      </c>
      <c r="P55" s="8">
        <v>0</v>
      </c>
      <c r="Q55" s="8">
        <v>12670.749295774647</v>
      </c>
      <c r="R55" s="8">
        <v>314095.56999999995</v>
      </c>
      <c r="S55" s="8">
        <v>309669.95</v>
      </c>
      <c r="T55" s="8">
        <v>4425.6199999999371</v>
      </c>
      <c r="U55" s="8">
        <v>404830.43999999994</v>
      </c>
      <c r="V55" s="8">
        <v>369996.15</v>
      </c>
      <c r="W55" s="8">
        <v>34834.289999999921</v>
      </c>
      <c r="X55" s="8">
        <v>0</v>
      </c>
      <c r="Y55" s="8">
        <v>7585.7603305785124</v>
      </c>
      <c r="Z55" s="8">
        <v>976374.92</v>
      </c>
      <c r="AA55" s="8">
        <v>947819.13</v>
      </c>
      <c r="AB55" s="8">
        <v>28555.790000000037</v>
      </c>
      <c r="AC55" s="8">
        <v>1193240.1000000001</v>
      </c>
      <c r="AD55" s="8">
        <v>1071339.42</v>
      </c>
      <c r="AE55" s="8">
        <v>121900.68000000017</v>
      </c>
      <c r="AF55" s="8">
        <v>0</v>
      </c>
      <c r="AG55" s="8">
        <v>1259.131226304577</v>
      </c>
      <c r="AH55" s="8">
        <v>1692664.49</v>
      </c>
      <c r="AI55" s="8">
        <v>1670591.83</v>
      </c>
      <c r="AJ55" s="8">
        <v>22072.659999999916</v>
      </c>
      <c r="AK55" s="8">
        <v>2547310.6100000003</v>
      </c>
      <c r="AL55" s="8">
        <v>2069910.33</v>
      </c>
      <c r="AM55" s="8">
        <v>477400.28000000026</v>
      </c>
      <c r="AN55" s="8">
        <v>0</v>
      </c>
      <c r="AO55" s="7">
        <v>0</v>
      </c>
      <c r="AP55" s="7">
        <v>0</v>
      </c>
      <c r="AQ55" s="7">
        <v>0</v>
      </c>
      <c r="AR55" s="7">
        <v>0</v>
      </c>
    </row>
    <row r="56" spans="1:44" x14ac:dyDescent="0.25">
      <c r="A56" s="7">
        <v>8535</v>
      </c>
      <c r="B56" s="5" t="s">
        <v>57</v>
      </c>
      <c r="C56" s="8">
        <v>0</v>
      </c>
      <c r="D56" s="8">
        <v>21869.620000000286</v>
      </c>
      <c r="E56" s="8">
        <v>0</v>
      </c>
      <c r="F56" s="8">
        <v>0</v>
      </c>
      <c r="G56" s="8">
        <v>0</v>
      </c>
      <c r="H56" s="8">
        <v>0</v>
      </c>
      <c r="I56" s="8">
        <v>29248.918155746745</v>
      </c>
      <c r="J56" s="8">
        <v>401646.00999999995</v>
      </c>
      <c r="K56" s="8">
        <v>403155.71000000008</v>
      </c>
      <c r="L56" s="8">
        <v>0</v>
      </c>
      <c r="M56" s="8">
        <v>662926.73</v>
      </c>
      <c r="N56" s="8">
        <v>438479.35000000009</v>
      </c>
      <c r="O56" s="8">
        <v>224447.37999999989</v>
      </c>
      <c r="P56" s="8">
        <v>0</v>
      </c>
      <c r="Q56" s="8">
        <v>19584.202816901408</v>
      </c>
      <c r="R56" s="8">
        <v>334672.63</v>
      </c>
      <c r="S56" s="8">
        <v>335054.44000000006</v>
      </c>
      <c r="T56" s="8">
        <v>0</v>
      </c>
      <c r="U56" s="8">
        <v>625715.28</v>
      </c>
      <c r="V56" s="8">
        <v>384848.66000000003</v>
      </c>
      <c r="W56" s="8">
        <v>240866.62</v>
      </c>
      <c r="X56" s="8">
        <v>0</v>
      </c>
      <c r="Y56" s="8">
        <v>9786.3399237126505</v>
      </c>
      <c r="Z56" s="8">
        <v>1140510.0999999999</v>
      </c>
      <c r="AA56" s="8">
        <v>1154171.51</v>
      </c>
      <c r="AB56" s="8">
        <v>0</v>
      </c>
      <c r="AC56" s="8">
        <v>1539391.27</v>
      </c>
      <c r="AD56" s="8">
        <v>1266192.3799999999</v>
      </c>
      <c r="AE56" s="8">
        <v>273198.89000000013</v>
      </c>
      <c r="AF56" s="8">
        <v>0</v>
      </c>
      <c r="AG56" s="8">
        <v>1136.7795182569066</v>
      </c>
      <c r="AH56" s="8">
        <v>1646219.7</v>
      </c>
      <c r="AI56" s="8">
        <v>1652536.4</v>
      </c>
      <c r="AJ56" s="8">
        <v>0</v>
      </c>
      <c r="AK56" s="8">
        <v>2299784.54</v>
      </c>
      <c r="AL56" s="8">
        <v>1966937.06</v>
      </c>
      <c r="AM56" s="8">
        <v>332847.48</v>
      </c>
      <c r="AN56" s="8">
        <v>0</v>
      </c>
      <c r="AO56" s="7">
        <v>0</v>
      </c>
      <c r="AP56" s="7">
        <v>0</v>
      </c>
      <c r="AQ56" s="7">
        <v>0</v>
      </c>
      <c r="AR56" s="7">
        <v>0</v>
      </c>
    </row>
    <row r="57" spans="1:44" x14ac:dyDescent="0.25">
      <c r="A57" s="7">
        <v>8536</v>
      </c>
      <c r="B57" s="5" t="s">
        <v>58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246802.85150000005</v>
      </c>
      <c r="I57" s="8">
        <v>22087.539819104346</v>
      </c>
      <c r="J57" s="8">
        <v>465202.95999999996</v>
      </c>
      <c r="K57" s="8">
        <v>415724.84</v>
      </c>
      <c r="L57" s="8">
        <v>49478.119999999937</v>
      </c>
      <c r="M57" s="8">
        <v>500614.08999999997</v>
      </c>
      <c r="N57" s="8">
        <v>465581.79000000004</v>
      </c>
      <c r="O57" s="8">
        <v>35032.29999999993</v>
      </c>
      <c r="P57" s="8">
        <v>0</v>
      </c>
      <c r="Q57" s="8">
        <v>13424.923630672927</v>
      </c>
      <c r="R57" s="8">
        <v>388773.05999999994</v>
      </c>
      <c r="S57" s="8">
        <v>345720.75</v>
      </c>
      <c r="T57" s="8">
        <v>43052.309999999939</v>
      </c>
      <c r="U57" s="8">
        <v>428926.31</v>
      </c>
      <c r="V57" s="8">
        <v>416002</v>
      </c>
      <c r="W57" s="8">
        <v>12924.309999999998</v>
      </c>
      <c r="X57" s="8">
        <v>0</v>
      </c>
      <c r="Y57" s="8">
        <v>8130.753782581055</v>
      </c>
      <c r="Z57" s="18">
        <v>1215019.1915</v>
      </c>
      <c r="AA57" s="8">
        <v>1190162.2599999998</v>
      </c>
      <c r="AB57" s="8">
        <v>24856.931500000181</v>
      </c>
      <c r="AC57" s="8">
        <v>1278967.57</v>
      </c>
      <c r="AD57" s="18">
        <v>1278967.57</v>
      </c>
      <c r="AE57" s="8">
        <v>0</v>
      </c>
      <c r="AF57" s="8">
        <v>0</v>
      </c>
      <c r="AG57" s="8">
        <v>1115.7904373056788</v>
      </c>
      <c r="AH57" s="8">
        <v>2024910.3</v>
      </c>
      <c r="AI57" s="8">
        <v>1895494.81</v>
      </c>
      <c r="AJ57" s="8">
        <v>129415.48999999999</v>
      </c>
      <c r="AK57" s="8">
        <v>2257322.1599999997</v>
      </c>
      <c r="AL57" s="18">
        <v>2257322.16</v>
      </c>
      <c r="AM57" s="8">
        <v>0</v>
      </c>
      <c r="AN57" s="8">
        <v>0</v>
      </c>
      <c r="AO57" s="7">
        <v>0</v>
      </c>
      <c r="AP57" s="7">
        <v>0</v>
      </c>
      <c r="AQ57" s="7">
        <v>0</v>
      </c>
      <c r="AR57" s="7">
        <v>0</v>
      </c>
    </row>
    <row r="58" spans="1:44" x14ac:dyDescent="0.25">
      <c r="A58" s="7">
        <v>8537</v>
      </c>
      <c r="B58" s="5" t="s">
        <v>59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85858.30999999991</v>
      </c>
      <c r="I58" s="8">
        <v>17075.667769688953</v>
      </c>
      <c r="J58" s="8">
        <v>289455.90999999997</v>
      </c>
      <c r="K58" s="8">
        <v>282384.52999999997</v>
      </c>
      <c r="L58" s="8">
        <v>7071.3800000000047</v>
      </c>
      <c r="M58" s="8">
        <v>387020.01000000007</v>
      </c>
      <c r="N58" s="8">
        <v>312838.73</v>
      </c>
      <c r="O58" s="8">
        <v>74181.280000000086</v>
      </c>
      <c r="P58" s="8">
        <v>0</v>
      </c>
      <c r="Q58" s="8">
        <v>10236.930829420971</v>
      </c>
      <c r="R58" s="8">
        <v>228704.96</v>
      </c>
      <c r="S58" s="8">
        <v>220439.81</v>
      </c>
      <c r="T58" s="8">
        <v>8265.1499999999942</v>
      </c>
      <c r="U58" s="8">
        <v>327069.94</v>
      </c>
      <c r="V58" s="8">
        <v>263369.69</v>
      </c>
      <c r="W58" s="8">
        <v>63700.25</v>
      </c>
      <c r="X58" s="8">
        <v>0</v>
      </c>
      <c r="Y58" s="8">
        <v>6937.0872854418312</v>
      </c>
      <c r="Z58" s="8">
        <v>885127.59</v>
      </c>
      <c r="AA58" s="8">
        <v>851146.02</v>
      </c>
      <c r="AB58" s="8">
        <v>33981.569999999949</v>
      </c>
      <c r="AC58" s="8">
        <v>1091203.83</v>
      </c>
      <c r="AD58" s="8">
        <v>954686.87</v>
      </c>
      <c r="AE58" s="8">
        <v>136516.96000000008</v>
      </c>
      <c r="AF58" s="8">
        <v>0</v>
      </c>
      <c r="AG58" s="8">
        <v>817.91563317136831</v>
      </c>
      <c r="AH58" s="8">
        <v>1098915.72</v>
      </c>
      <c r="AI58" s="8">
        <v>1062375.51</v>
      </c>
      <c r="AJ58" s="8">
        <v>36540.209999999963</v>
      </c>
      <c r="AK58" s="8">
        <v>1654700.58</v>
      </c>
      <c r="AL58" s="8">
        <v>1312212.01</v>
      </c>
      <c r="AM58" s="8">
        <v>342488.57000000007</v>
      </c>
      <c r="AN58" s="8">
        <v>0</v>
      </c>
      <c r="AO58" s="7">
        <v>0</v>
      </c>
      <c r="AP58" s="7">
        <v>0</v>
      </c>
      <c r="AQ58" s="7">
        <v>0</v>
      </c>
      <c r="AR58" s="7">
        <v>0</v>
      </c>
    </row>
    <row r="59" spans="1:44" x14ac:dyDescent="0.25">
      <c r="A59" s="7">
        <v>8538</v>
      </c>
      <c r="B59" s="5" t="s">
        <v>60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434309.64599999995</v>
      </c>
      <c r="I59" s="8">
        <v>20921.98014559894</v>
      </c>
      <c r="J59" s="18">
        <v>450486.84599999996</v>
      </c>
      <c r="K59" s="18">
        <v>165011.85</v>
      </c>
      <c r="L59" s="8">
        <v>285474.99599999993</v>
      </c>
      <c r="M59" s="8">
        <v>474196.68</v>
      </c>
      <c r="N59" s="18">
        <v>474196.68</v>
      </c>
      <c r="O59" s="8">
        <v>0</v>
      </c>
      <c r="P59" s="8">
        <v>0</v>
      </c>
      <c r="Q59" s="8">
        <v>12692.84820031299</v>
      </c>
      <c r="R59" s="8">
        <v>347259.6</v>
      </c>
      <c r="S59" s="8">
        <v>322097.33000000007</v>
      </c>
      <c r="T59" s="8">
        <v>25162.269999999902</v>
      </c>
      <c r="U59" s="8">
        <v>405536.5</v>
      </c>
      <c r="V59" s="8">
        <v>393116.1100000001</v>
      </c>
      <c r="W59" s="8">
        <v>12420.389999999898</v>
      </c>
      <c r="X59" s="8">
        <v>0</v>
      </c>
      <c r="Y59" s="8">
        <v>7590.7535918626827</v>
      </c>
      <c r="Z59" s="8">
        <v>1125694.9100000001</v>
      </c>
      <c r="AA59" s="8">
        <v>1035615.62</v>
      </c>
      <c r="AB59" s="8">
        <v>90079.290000000154</v>
      </c>
      <c r="AC59" s="8">
        <v>1194025.54</v>
      </c>
      <c r="AD59" s="8">
        <v>1185404.56</v>
      </c>
      <c r="AE59" s="8">
        <v>8620.9799999999814</v>
      </c>
      <c r="AF59" s="8">
        <v>0</v>
      </c>
      <c r="AG59" s="8">
        <v>769.17300933729439</v>
      </c>
      <c r="AH59" s="8">
        <v>1024397.6</v>
      </c>
      <c r="AI59" s="8">
        <v>990804.51</v>
      </c>
      <c r="AJ59" s="8">
        <v>33593.089999999967</v>
      </c>
      <c r="AK59" s="8">
        <v>1556090.84</v>
      </c>
      <c r="AL59" s="8">
        <v>1261710.69</v>
      </c>
      <c r="AM59" s="8">
        <v>294380.15000000014</v>
      </c>
      <c r="AN59" s="8">
        <v>0</v>
      </c>
      <c r="AO59" s="7">
        <v>0</v>
      </c>
      <c r="AP59" s="7">
        <v>0</v>
      </c>
      <c r="AQ59" s="7">
        <v>0</v>
      </c>
      <c r="AR59" s="7">
        <v>0</v>
      </c>
    </row>
    <row r="60" spans="1:44" s="20" customFormat="1" x14ac:dyDescent="0.25">
      <c r="A60" s="22">
        <v>280022</v>
      </c>
      <c r="B60" s="17" t="s">
        <v>61</v>
      </c>
      <c r="C60" s="19">
        <v>0</v>
      </c>
      <c r="D60" s="8">
        <v>0</v>
      </c>
      <c r="E60" s="19">
        <v>0</v>
      </c>
      <c r="F60" s="19">
        <v>0</v>
      </c>
      <c r="G60" s="19">
        <v>0</v>
      </c>
      <c r="H60" s="19">
        <v>1219960.469999999</v>
      </c>
      <c r="I60" s="19">
        <v>72293.177145378329</v>
      </c>
      <c r="J60" s="19">
        <v>1604540.08</v>
      </c>
      <c r="K60" s="19">
        <v>1443622.7699999998</v>
      </c>
      <c r="L60" s="19">
        <v>160917.31000000029</v>
      </c>
      <c r="M60" s="19">
        <v>1638524.8599999999</v>
      </c>
      <c r="N60" s="19">
        <v>1526661.7199999997</v>
      </c>
      <c r="O60" s="19">
        <v>111863.14000000013</v>
      </c>
      <c r="P60" s="19">
        <v>0</v>
      </c>
      <c r="Q60" s="19">
        <v>72293.184131455404</v>
      </c>
      <c r="R60" s="19">
        <v>1498009.74</v>
      </c>
      <c r="S60" s="19">
        <v>1350044.46</v>
      </c>
      <c r="T60" s="19">
        <v>147965.28000000003</v>
      </c>
      <c r="U60" s="19">
        <v>2309762.7600000002</v>
      </c>
      <c r="V60" s="19">
        <v>1467102.77</v>
      </c>
      <c r="W60" s="19">
        <v>842659.99000000022</v>
      </c>
      <c r="X60" s="19">
        <v>0</v>
      </c>
      <c r="Y60" s="19">
        <v>1245.0071030661322</v>
      </c>
      <c r="Z60" s="19">
        <v>2390362.7800000003</v>
      </c>
      <c r="AA60" s="19">
        <v>2094597.6300000001</v>
      </c>
      <c r="AB60" s="19">
        <v>295765.15000000014</v>
      </c>
      <c r="AC60" s="19">
        <v>2518736.52</v>
      </c>
      <c r="AD60" s="19">
        <v>2268204.2600000002</v>
      </c>
      <c r="AE60" s="19">
        <v>250532.25999999978</v>
      </c>
      <c r="AF60" s="19">
        <v>0</v>
      </c>
      <c r="AG60" s="19">
        <v>5077.3458753280911</v>
      </c>
      <c r="AH60" s="19">
        <v>9916489.2899999991</v>
      </c>
      <c r="AI60" s="19">
        <v>9301176.5600000005</v>
      </c>
      <c r="AJ60" s="19">
        <v>615312.72999999858</v>
      </c>
      <c r="AK60" s="19">
        <v>10271826.120000001</v>
      </c>
      <c r="AL60" s="19">
        <v>10031476.23</v>
      </c>
      <c r="AM60" s="19">
        <v>240349.8900000006</v>
      </c>
      <c r="AN60" s="19">
        <v>0</v>
      </c>
      <c r="AO60" s="7">
        <v>0</v>
      </c>
      <c r="AP60" s="7">
        <v>0</v>
      </c>
      <c r="AQ60" s="7">
        <v>0</v>
      </c>
      <c r="AR60" s="7">
        <v>0</v>
      </c>
    </row>
    <row r="61" spans="1:44" x14ac:dyDescent="0.25">
      <c r="A61" s="7">
        <v>9731</v>
      </c>
      <c r="B61" s="5" t="s">
        <v>62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244823.25249999989</v>
      </c>
      <c r="I61" s="8">
        <v>14488.513125965146</v>
      </c>
      <c r="J61" s="8">
        <v>268086.56</v>
      </c>
      <c r="K61" s="8">
        <v>221785.40999999997</v>
      </c>
      <c r="L61" s="8">
        <v>46301.150000000023</v>
      </c>
      <c r="M61" s="8">
        <v>328382.15000000002</v>
      </c>
      <c r="N61" s="8">
        <v>236363.71999999997</v>
      </c>
      <c r="O61" s="8">
        <v>92018.430000000051</v>
      </c>
      <c r="P61" s="8">
        <v>0</v>
      </c>
      <c r="Q61" s="8">
        <v>9738.7317683881083</v>
      </c>
      <c r="R61" s="8">
        <v>222232.19</v>
      </c>
      <c r="S61" s="8">
        <v>186389.72999999998</v>
      </c>
      <c r="T61" s="8">
        <v>35842.460000000021</v>
      </c>
      <c r="U61" s="8">
        <v>311152.48000000004</v>
      </c>
      <c r="V61" s="8">
        <v>206940.18</v>
      </c>
      <c r="W61" s="8">
        <v>104212.30000000005</v>
      </c>
      <c r="X61" s="8">
        <v>0</v>
      </c>
      <c r="Y61" s="8">
        <v>4773.5457724094085</v>
      </c>
      <c r="Z61" s="18">
        <v>713334.8125</v>
      </c>
      <c r="AA61" s="8">
        <v>617069.92000000016</v>
      </c>
      <c r="AB61" s="8">
        <v>96264.892499999842</v>
      </c>
      <c r="AC61" s="8">
        <v>750878.75</v>
      </c>
      <c r="AD61" s="8">
        <v>661211.77000000014</v>
      </c>
      <c r="AE61" s="8">
        <v>89666.979999999865</v>
      </c>
      <c r="AF61" s="8">
        <v>0</v>
      </c>
      <c r="AG61" s="8">
        <v>597.28476523303698</v>
      </c>
      <c r="AH61" s="8">
        <v>855048.78</v>
      </c>
      <c r="AI61" s="8">
        <v>788634.03</v>
      </c>
      <c r="AJ61" s="8">
        <v>66414.75</v>
      </c>
      <c r="AK61" s="8">
        <v>1208348.8900000001</v>
      </c>
      <c r="AL61" s="8">
        <v>916922.97000000009</v>
      </c>
      <c r="AM61" s="8">
        <v>291425.92000000004</v>
      </c>
      <c r="AN61" s="8">
        <v>0</v>
      </c>
      <c r="AO61" s="7">
        <v>0</v>
      </c>
      <c r="AP61" s="7">
        <v>0</v>
      </c>
      <c r="AQ61" s="7">
        <v>0</v>
      </c>
      <c r="AR61" s="7">
        <v>0</v>
      </c>
    </row>
    <row r="62" spans="1:44" x14ac:dyDescent="0.25">
      <c r="A62" s="7">
        <v>9732</v>
      </c>
      <c r="B62" s="5" t="s">
        <v>63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31125.280000000057</v>
      </c>
      <c r="I62" s="8">
        <v>19074.665343039927</v>
      </c>
      <c r="J62" s="8">
        <v>247774.65000000002</v>
      </c>
      <c r="K62" s="8">
        <v>245163.44999999998</v>
      </c>
      <c r="L62" s="8">
        <v>2611.2000000000407</v>
      </c>
      <c r="M62" s="8">
        <v>432327.29</v>
      </c>
      <c r="N62" s="8">
        <v>259931.06</v>
      </c>
      <c r="O62" s="8">
        <v>172396.22999999998</v>
      </c>
      <c r="P62" s="8">
        <v>0</v>
      </c>
      <c r="Q62" s="8">
        <v>9818.8604068857603</v>
      </c>
      <c r="R62" s="8">
        <v>216482.51</v>
      </c>
      <c r="S62" s="8">
        <v>213468.18</v>
      </c>
      <c r="T62" s="8">
        <v>3014.3300000000163</v>
      </c>
      <c r="U62" s="8">
        <v>313712.59000000003</v>
      </c>
      <c r="V62" s="8">
        <v>234285.4</v>
      </c>
      <c r="W62" s="8">
        <v>79427.190000000031</v>
      </c>
      <c r="X62" s="8">
        <v>0</v>
      </c>
      <c r="Y62" s="8">
        <v>9318.25499046408</v>
      </c>
      <c r="Z62" s="8">
        <v>653282.11</v>
      </c>
      <c r="AA62" s="8">
        <v>650076.25</v>
      </c>
      <c r="AB62" s="8">
        <v>3205.859999999986</v>
      </c>
      <c r="AC62" s="8">
        <v>1465761.51</v>
      </c>
      <c r="AD62" s="8">
        <v>696004.97</v>
      </c>
      <c r="AE62" s="8">
        <v>769756.54</v>
      </c>
      <c r="AF62" s="8">
        <v>0</v>
      </c>
      <c r="AG62" s="8">
        <v>574.65135165861784</v>
      </c>
      <c r="AH62" s="8">
        <v>878754.8</v>
      </c>
      <c r="AI62" s="8">
        <v>856460.91</v>
      </c>
      <c r="AJ62" s="8">
        <v>22293.890000000014</v>
      </c>
      <c r="AK62" s="8">
        <v>1162559.9099999999</v>
      </c>
      <c r="AL62" s="8">
        <v>1009716.99</v>
      </c>
      <c r="AM62" s="8">
        <v>152842.91999999993</v>
      </c>
      <c r="AN62" s="8">
        <v>0</v>
      </c>
      <c r="AO62" s="7">
        <v>0</v>
      </c>
      <c r="AP62" s="7">
        <v>0</v>
      </c>
      <c r="AQ62" s="7">
        <v>0</v>
      </c>
      <c r="AR62" s="7">
        <v>0</v>
      </c>
    </row>
    <row r="63" spans="1:44" x14ac:dyDescent="0.25">
      <c r="A63" s="7">
        <v>9733</v>
      </c>
      <c r="B63" s="5" t="s">
        <v>64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53048.419999999925</v>
      </c>
      <c r="I63" s="8">
        <v>14224.182219280829</v>
      </c>
      <c r="J63" s="8">
        <v>186048.02</v>
      </c>
      <c r="K63" s="8">
        <v>180220.67</v>
      </c>
      <c r="L63" s="8">
        <v>5827.3499999999767</v>
      </c>
      <c r="M63" s="8">
        <v>322391.08999999997</v>
      </c>
      <c r="N63" s="8">
        <v>200773.83000000002</v>
      </c>
      <c r="O63" s="8">
        <v>121617.25999999995</v>
      </c>
      <c r="P63" s="8">
        <v>0</v>
      </c>
      <c r="Q63" s="8">
        <v>8750.9896713615017</v>
      </c>
      <c r="R63" s="8">
        <v>169018.49000000002</v>
      </c>
      <c r="S63" s="8">
        <v>163227.17000000001</v>
      </c>
      <c r="T63" s="8">
        <v>5791.320000000007</v>
      </c>
      <c r="U63" s="8">
        <v>279594.12</v>
      </c>
      <c r="V63" s="8">
        <v>192200.23</v>
      </c>
      <c r="W63" s="8">
        <v>87393.889999999985</v>
      </c>
      <c r="X63" s="8">
        <v>0</v>
      </c>
      <c r="Y63" s="8">
        <v>5564.3722186903997</v>
      </c>
      <c r="Z63" s="8">
        <v>459152.91000000003</v>
      </c>
      <c r="AA63" s="8">
        <v>445970.32</v>
      </c>
      <c r="AB63" s="8">
        <v>13182.590000000026</v>
      </c>
      <c r="AC63" s="8">
        <v>875275.75</v>
      </c>
      <c r="AD63" s="8">
        <v>501424.9</v>
      </c>
      <c r="AE63" s="8">
        <v>373850.85</v>
      </c>
      <c r="AF63" s="8">
        <v>0</v>
      </c>
      <c r="AG63" s="8">
        <v>666.17504090318187</v>
      </c>
      <c r="AH63" s="8">
        <v>796693.1</v>
      </c>
      <c r="AI63" s="8">
        <v>768445.94000000006</v>
      </c>
      <c r="AJ63" s="8">
        <v>28247.159999999916</v>
      </c>
      <c r="AK63" s="8">
        <v>1347718.74</v>
      </c>
      <c r="AL63" s="8">
        <v>995115.35000000009</v>
      </c>
      <c r="AM63" s="8">
        <v>352603.3899999999</v>
      </c>
      <c r="AN63" s="8">
        <v>0</v>
      </c>
      <c r="AO63" s="7">
        <v>0</v>
      </c>
      <c r="AP63" s="7">
        <v>0</v>
      </c>
      <c r="AQ63" s="7">
        <v>0</v>
      </c>
      <c r="AR63" s="7">
        <v>0</v>
      </c>
    </row>
    <row r="64" spans="1:44" x14ac:dyDescent="0.25">
      <c r="A64" s="7">
        <v>9738</v>
      </c>
      <c r="B64" s="5" t="s">
        <v>65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100717.18999999994</v>
      </c>
      <c r="I64" s="8">
        <v>8497.9797043900307</v>
      </c>
      <c r="J64" s="8">
        <v>186445.91</v>
      </c>
      <c r="K64" s="8">
        <v>165198.54</v>
      </c>
      <c r="L64" s="8">
        <v>21247.369999999995</v>
      </c>
      <c r="M64" s="8">
        <v>192606.71000000005</v>
      </c>
      <c r="N64" s="8">
        <v>178749.7</v>
      </c>
      <c r="O64" s="8">
        <v>13857.010000000038</v>
      </c>
      <c r="P64" s="8">
        <v>0</v>
      </c>
      <c r="Q64" s="8">
        <v>5423.9834115805952</v>
      </c>
      <c r="R64" s="8">
        <v>165182.19</v>
      </c>
      <c r="S64" s="8">
        <v>147443.18</v>
      </c>
      <c r="T64" s="8">
        <v>17739.010000000009</v>
      </c>
      <c r="U64" s="8">
        <v>173296.27000000002</v>
      </c>
      <c r="V64" s="8">
        <v>166545.63999999998</v>
      </c>
      <c r="W64" s="8">
        <v>6750.6300000000338</v>
      </c>
      <c r="X64" s="8">
        <v>0</v>
      </c>
      <c r="Y64" s="8">
        <v>3113.2797202797201</v>
      </c>
      <c r="Z64" s="8">
        <v>457146.58</v>
      </c>
      <c r="AA64" s="8">
        <v>411548.52999999997</v>
      </c>
      <c r="AB64" s="8">
        <v>45598.050000000047</v>
      </c>
      <c r="AC64" s="8">
        <v>489718.9</v>
      </c>
      <c r="AD64" s="8">
        <v>447141.8</v>
      </c>
      <c r="AE64" s="8">
        <v>42577.100000000035</v>
      </c>
      <c r="AF64" s="8">
        <v>0</v>
      </c>
      <c r="AG64" s="8">
        <v>445.34993351688274</v>
      </c>
      <c r="AH64" s="8">
        <v>650581.18999999994</v>
      </c>
      <c r="AI64" s="8">
        <v>634448.43000000005</v>
      </c>
      <c r="AJ64" s="8">
        <v>16132.759999999893</v>
      </c>
      <c r="AK64" s="8">
        <v>900974.09</v>
      </c>
      <c r="AL64" s="8">
        <v>773502.70000000007</v>
      </c>
      <c r="AM64" s="8">
        <v>127471.3899999999</v>
      </c>
      <c r="AN64" s="8">
        <v>0</v>
      </c>
      <c r="AO64" s="7">
        <v>1</v>
      </c>
      <c r="AP64" s="7">
        <v>1</v>
      </c>
      <c r="AQ64" s="7" t="s">
        <v>314</v>
      </c>
      <c r="AR64" s="7">
        <v>19503.400000000001</v>
      </c>
    </row>
    <row r="65" spans="1:44" x14ac:dyDescent="0.25">
      <c r="A65" s="7">
        <v>9739</v>
      </c>
      <c r="B65" s="5" t="s">
        <v>66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17331.360000000044</v>
      </c>
      <c r="I65" s="8">
        <v>15774.695786454886</v>
      </c>
      <c r="J65" s="8">
        <v>198112.75</v>
      </c>
      <c r="K65" s="8">
        <v>200458.63</v>
      </c>
      <c r="L65" s="8">
        <v>0</v>
      </c>
      <c r="M65" s="8">
        <v>357533.48</v>
      </c>
      <c r="N65" s="8">
        <v>216782.36000000002</v>
      </c>
      <c r="O65" s="8">
        <v>140751.11999999997</v>
      </c>
      <c r="P65" s="8">
        <v>0</v>
      </c>
      <c r="Q65" s="8">
        <v>7701.1934272300468</v>
      </c>
      <c r="R65" s="8">
        <v>175308.75</v>
      </c>
      <c r="S65" s="8">
        <v>179084.83000000002</v>
      </c>
      <c r="T65" s="8">
        <v>0</v>
      </c>
      <c r="U65" s="8">
        <v>246053.13</v>
      </c>
      <c r="V65" s="8">
        <v>202095.73</v>
      </c>
      <c r="W65" s="8">
        <v>43957.399999999994</v>
      </c>
      <c r="X65" s="8">
        <v>0</v>
      </c>
      <c r="Y65" s="8">
        <v>7640.0179275270184</v>
      </c>
      <c r="Z65" s="8">
        <v>513842.81000000006</v>
      </c>
      <c r="AA65" s="8">
        <v>511535.31999999995</v>
      </c>
      <c r="AB65" s="8">
        <v>2307.4900000001071</v>
      </c>
      <c r="AC65" s="8">
        <v>1201774.82</v>
      </c>
      <c r="AD65" s="8">
        <v>554038.22</v>
      </c>
      <c r="AE65" s="8">
        <v>647736.60000000009</v>
      </c>
      <c r="AF65" s="8">
        <v>0</v>
      </c>
      <c r="AG65" s="8">
        <v>590.5512414301038</v>
      </c>
      <c r="AH65" s="8">
        <v>867056.72</v>
      </c>
      <c r="AI65" s="8">
        <v>845910.89</v>
      </c>
      <c r="AJ65" s="8">
        <v>21145.829999999958</v>
      </c>
      <c r="AK65" s="8">
        <v>1194726.5</v>
      </c>
      <c r="AL65" s="8">
        <v>1023935.36</v>
      </c>
      <c r="AM65" s="8">
        <v>170791.14</v>
      </c>
      <c r="AN65" s="8">
        <v>0</v>
      </c>
      <c r="AO65" s="7">
        <v>0</v>
      </c>
      <c r="AP65" s="7">
        <v>0</v>
      </c>
      <c r="AQ65" s="7">
        <v>0</v>
      </c>
      <c r="AR65" s="7">
        <v>0</v>
      </c>
    </row>
    <row r="66" spans="1:44" x14ac:dyDescent="0.25">
      <c r="A66" s="7">
        <v>9740</v>
      </c>
      <c r="B66" s="5" t="s">
        <v>67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15012.168499999912</v>
      </c>
      <c r="I66" s="8">
        <v>9351.533642179571</v>
      </c>
      <c r="J66" s="18">
        <v>201354.88449999999</v>
      </c>
      <c r="K66" s="18">
        <v>201354.88</v>
      </c>
      <c r="L66" s="8">
        <v>4.4999999809078872E-3</v>
      </c>
      <c r="M66" s="8">
        <v>211952.50999999998</v>
      </c>
      <c r="N66" s="18">
        <v>211952.50999999998</v>
      </c>
      <c r="O66" s="8">
        <v>0</v>
      </c>
      <c r="P66" s="8">
        <v>0</v>
      </c>
      <c r="Q66" s="8">
        <v>5449.7946791862287</v>
      </c>
      <c r="R66" s="18">
        <v>165414.89299999998</v>
      </c>
      <c r="S66" s="18">
        <v>165414.89000000001</v>
      </c>
      <c r="T66" s="8">
        <v>2.9999999678693712E-3</v>
      </c>
      <c r="U66" s="8">
        <v>174120.94</v>
      </c>
      <c r="V66" s="18">
        <v>174120.94</v>
      </c>
      <c r="W66" s="8">
        <v>0</v>
      </c>
      <c r="X66" s="8">
        <v>0</v>
      </c>
      <c r="Y66" s="8">
        <v>3944.6279720279717</v>
      </c>
      <c r="Z66" s="18">
        <v>589465.48099999991</v>
      </c>
      <c r="AA66" s="18">
        <v>589465.48</v>
      </c>
      <c r="AB66" s="8">
        <v>9.9999993108212948E-4</v>
      </c>
      <c r="AC66" s="8">
        <v>620489.98</v>
      </c>
      <c r="AD66" s="18">
        <v>620489.98</v>
      </c>
      <c r="AE66" s="8">
        <v>0</v>
      </c>
      <c r="AF66" s="8">
        <v>0</v>
      </c>
      <c r="AG66" s="8">
        <v>672.46904457087498</v>
      </c>
      <c r="AH66" s="8">
        <v>937474.51</v>
      </c>
      <c r="AI66" s="8">
        <v>922462.35</v>
      </c>
      <c r="AJ66" s="8">
        <v>15012.160000000033</v>
      </c>
      <c r="AK66" s="8">
        <v>1360451.95</v>
      </c>
      <c r="AL66" s="8">
        <v>1107196.08</v>
      </c>
      <c r="AM66" s="8">
        <v>253255.86999999988</v>
      </c>
      <c r="AN66" s="8">
        <v>0</v>
      </c>
      <c r="AO66" s="7">
        <v>0</v>
      </c>
      <c r="AP66" s="7">
        <v>0</v>
      </c>
      <c r="AQ66" s="7">
        <v>0</v>
      </c>
      <c r="AR66" s="7">
        <v>0</v>
      </c>
    </row>
    <row r="67" spans="1:44" x14ac:dyDescent="0.25">
      <c r="A67" s="7">
        <v>9741</v>
      </c>
      <c r="B67" s="5" t="s">
        <v>68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124759.81999999992</v>
      </c>
      <c r="I67" s="8">
        <v>12439.052724465035</v>
      </c>
      <c r="J67" s="8">
        <v>249720.59999999998</v>
      </c>
      <c r="K67" s="8">
        <v>230111.55000000002</v>
      </c>
      <c r="L67" s="8">
        <v>19609.049999999959</v>
      </c>
      <c r="M67" s="8">
        <v>281931.13</v>
      </c>
      <c r="N67" s="8">
        <v>250199.17</v>
      </c>
      <c r="O67" s="8">
        <v>31731.959999999992</v>
      </c>
      <c r="P67" s="8">
        <v>0</v>
      </c>
      <c r="Q67" s="8">
        <v>7668.7640062597811</v>
      </c>
      <c r="R67" s="8">
        <v>224118.03999999998</v>
      </c>
      <c r="S67" s="8">
        <v>201376.24</v>
      </c>
      <c r="T67" s="8">
        <v>22741.799999999988</v>
      </c>
      <c r="U67" s="8">
        <v>245017.01</v>
      </c>
      <c r="V67" s="8">
        <v>229692.75999999998</v>
      </c>
      <c r="W67" s="8">
        <v>15324.250000000029</v>
      </c>
      <c r="X67" s="8">
        <v>0</v>
      </c>
      <c r="Y67" s="8">
        <v>4860.157787666878</v>
      </c>
      <c r="Z67" s="8">
        <v>630092.82999999996</v>
      </c>
      <c r="AA67" s="8">
        <v>605403.41</v>
      </c>
      <c r="AB67" s="8">
        <v>24689.419999999925</v>
      </c>
      <c r="AC67" s="8">
        <v>764502.82</v>
      </c>
      <c r="AD67" s="8">
        <v>662936.12</v>
      </c>
      <c r="AE67" s="8">
        <v>101566.69999999995</v>
      </c>
      <c r="AF67" s="8">
        <v>0</v>
      </c>
      <c r="AG67" s="8">
        <v>593.20091247460539</v>
      </c>
      <c r="AH67" s="8">
        <v>926410.09</v>
      </c>
      <c r="AI67" s="8">
        <v>868690.53999999992</v>
      </c>
      <c r="AJ67" s="8">
        <v>57719.550000000047</v>
      </c>
      <c r="AK67" s="8">
        <v>1200086.97</v>
      </c>
      <c r="AL67" s="8">
        <v>1039675.2699999999</v>
      </c>
      <c r="AM67" s="8">
        <v>160411.70000000007</v>
      </c>
      <c r="AN67" s="8">
        <v>0</v>
      </c>
      <c r="AO67" s="7">
        <v>0</v>
      </c>
      <c r="AP67" s="7">
        <v>0</v>
      </c>
      <c r="AQ67" s="7">
        <v>0</v>
      </c>
      <c r="AR67" s="7">
        <v>0</v>
      </c>
    </row>
    <row r="68" spans="1:44" x14ac:dyDescent="0.25">
      <c r="A68" s="7">
        <v>9742</v>
      </c>
      <c r="B68" s="5" t="s">
        <v>69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58108.400000000081</v>
      </c>
      <c r="I68" s="8">
        <v>10071.309949260976</v>
      </c>
      <c r="J68" s="8">
        <v>204627.68000000002</v>
      </c>
      <c r="K68" s="8">
        <v>198609.58999999997</v>
      </c>
      <c r="L68" s="8">
        <v>6018.0900000000547</v>
      </c>
      <c r="M68" s="8">
        <v>228266.24000000002</v>
      </c>
      <c r="N68" s="8">
        <v>219723.34999999998</v>
      </c>
      <c r="O68" s="8">
        <v>8542.8900000000431</v>
      </c>
      <c r="P68" s="8">
        <v>0</v>
      </c>
      <c r="Q68" s="8">
        <v>6333.0341158059473</v>
      </c>
      <c r="R68" s="8">
        <v>174287.84</v>
      </c>
      <c r="S68" s="8">
        <v>170007.19</v>
      </c>
      <c r="T68" s="8">
        <v>4280.6499999999942</v>
      </c>
      <c r="U68" s="8">
        <v>202340.44</v>
      </c>
      <c r="V68" s="8">
        <v>199770.37</v>
      </c>
      <c r="W68" s="8">
        <v>2570.070000000007</v>
      </c>
      <c r="X68" s="8">
        <v>0</v>
      </c>
      <c r="Y68" s="8">
        <v>3791.0218054672596</v>
      </c>
      <c r="Z68" s="8">
        <v>562937.16999999993</v>
      </c>
      <c r="AA68" s="8">
        <v>542295.35</v>
      </c>
      <c r="AB68" s="8">
        <v>20641.819999999949</v>
      </c>
      <c r="AC68" s="8">
        <v>596327.73</v>
      </c>
      <c r="AD68" s="18">
        <v>596327.73</v>
      </c>
      <c r="AE68" s="8">
        <v>0</v>
      </c>
      <c r="AF68" s="8">
        <v>0</v>
      </c>
      <c r="AG68" s="8">
        <v>437.56408824212701</v>
      </c>
      <c r="AH68" s="8">
        <v>630429.69000000006</v>
      </c>
      <c r="AI68" s="8">
        <v>603261.85</v>
      </c>
      <c r="AJ68" s="8">
        <v>27167.840000000084</v>
      </c>
      <c r="AK68" s="8">
        <v>885222.77999999991</v>
      </c>
      <c r="AL68" s="8">
        <v>722788.51</v>
      </c>
      <c r="AM68" s="8">
        <v>162434.2699999999</v>
      </c>
      <c r="AN68" s="8">
        <v>0</v>
      </c>
      <c r="AO68" s="7">
        <v>0</v>
      </c>
      <c r="AP68" s="7">
        <v>0</v>
      </c>
      <c r="AQ68" s="7">
        <v>0</v>
      </c>
      <c r="AR68" s="7">
        <v>0</v>
      </c>
    </row>
    <row r="69" spans="1:44" x14ac:dyDescent="0.25">
      <c r="A69" s="7">
        <v>9745</v>
      </c>
      <c r="B69" s="5" t="s">
        <v>70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181580.21000000022</v>
      </c>
      <c r="I69" s="8">
        <v>15687.58482241341</v>
      </c>
      <c r="J69" s="8">
        <v>239861.40000000002</v>
      </c>
      <c r="K69" s="8">
        <v>211887.25999999998</v>
      </c>
      <c r="L69" s="8">
        <v>27974.140000000043</v>
      </c>
      <c r="M69" s="8">
        <v>355559.10999999993</v>
      </c>
      <c r="N69" s="8">
        <v>230095.83999999997</v>
      </c>
      <c r="O69" s="8">
        <v>125463.26999999996</v>
      </c>
      <c r="P69" s="8">
        <v>0</v>
      </c>
      <c r="Q69" s="8">
        <v>9531.9208137715195</v>
      </c>
      <c r="R69" s="8">
        <v>203844.42</v>
      </c>
      <c r="S69" s="8">
        <v>182530.05000000002</v>
      </c>
      <c r="T69" s="8">
        <v>21314.369999999995</v>
      </c>
      <c r="U69" s="8">
        <v>304544.87000000005</v>
      </c>
      <c r="V69" s="8">
        <v>208197.98</v>
      </c>
      <c r="W69" s="8">
        <v>96346.890000000043</v>
      </c>
      <c r="X69" s="8">
        <v>0</v>
      </c>
      <c r="Y69" s="8">
        <v>4334.0217418944685</v>
      </c>
      <c r="Z69" s="8">
        <v>660651.94000000006</v>
      </c>
      <c r="AA69" s="8">
        <v>573352.11</v>
      </c>
      <c r="AB69" s="8">
        <v>87299.830000000075</v>
      </c>
      <c r="AC69" s="8">
        <v>681741.62</v>
      </c>
      <c r="AD69" s="8">
        <v>625813.6</v>
      </c>
      <c r="AE69" s="8">
        <v>55928.020000000019</v>
      </c>
      <c r="AF69" s="8">
        <v>0</v>
      </c>
      <c r="AG69" s="8">
        <v>623.18886148279591</v>
      </c>
      <c r="AH69" s="8">
        <v>860328.56</v>
      </c>
      <c r="AI69" s="8">
        <v>815336.69</v>
      </c>
      <c r="AJ69" s="8">
        <v>44991.870000000112</v>
      </c>
      <c r="AK69" s="8">
        <v>1260754.69</v>
      </c>
      <c r="AL69" s="8">
        <v>986180.43999999983</v>
      </c>
      <c r="AM69" s="8">
        <v>274574.25000000012</v>
      </c>
      <c r="AN69" s="8">
        <v>0</v>
      </c>
      <c r="AO69" s="7">
        <v>0</v>
      </c>
      <c r="AP69" s="7">
        <v>0</v>
      </c>
      <c r="AQ69" s="7">
        <v>0</v>
      </c>
      <c r="AR69" s="7">
        <v>0</v>
      </c>
    </row>
    <row r="70" spans="1:44" x14ac:dyDescent="0.25">
      <c r="A70" s="7">
        <v>9748</v>
      </c>
      <c r="B70" s="5" t="s">
        <v>71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98410.50999999998</v>
      </c>
      <c r="I70" s="8">
        <v>8319.0769909552182</v>
      </c>
      <c r="J70" s="8">
        <v>166723.55000000002</v>
      </c>
      <c r="K70" s="8">
        <v>155356.83000000002</v>
      </c>
      <c r="L70" s="8">
        <v>11366.720000000001</v>
      </c>
      <c r="M70" s="8">
        <v>188551.88000000003</v>
      </c>
      <c r="N70" s="8">
        <v>169457.82</v>
      </c>
      <c r="O70" s="8">
        <v>19094.060000000027</v>
      </c>
      <c r="P70" s="8">
        <v>0</v>
      </c>
      <c r="Q70" s="8">
        <v>5289.0575899843507</v>
      </c>
      <c r="R70" s="8">
        <v>147729.53</v>
      </c>
      <c r="S70" s="8">
        <v>140589.71</v>
      </c>
      <c r="T70" s="8">
        <v>7139.820000000007</v>
      </c>
      <c r="U70" s="8">
        <v>168985.39</v>
      </c>
      <c r="V70" s="8">
        <v>160467.34</v>
      </c>
      <c r="W70" s="8">
        <v>8518.0500000000175</v>
      </c>
      <c r="X70" s="8">
        <v>0</v>
      </c>
      <c r="Y70" s="8">
        <v>3063.9790845518114</v>
      </c>
      <c r="Z70" s="8">
        <v>428029.04</v>
      </c>
      <c r="AA70" s="8">
        <v>385743.77999999997</v>
      </c>
      <c r="AB70" s="8">
        <v>42285.260000000009</v>
      </c>
      <c r="AC70" s="8">
        <v>481963.91</v>
      </c>
      <c r="AD70" s="8">
        <v>422447.97</v>
      </c>
      <c r="AE70" s="8">
        <v>59515.94</v>
      </c>
      <c r="AF70" s="8">
        <v>0</v>
      </c>
      <c r="AG70" s="8">
        <v>469.98122655172585</v>
      </c>
      <c r="AH70" s="8">
        <v>787543.23</v>
      </c>
      <c r="AI70" s="8">
        <v>749924.52</v>
      </c>
      <c r="AJ70" s="8">
        <v>37618.709999999963</v>
      </c>
      <c r="AK70" s="8">
        <v>950804.92</v>
      </c>
      <c r="AL70" s="8">
        <v>880919.25</v>
      </c>
      <c r="AM70" s="8">
        <v>69885.670000000042</v>
      </c>
      <c r="AN70" s="8">
        <v>0</v>
      </c>
      <c r="AO70" s="7">
        <v>0</v>
      </c>
      <c r="AP70" s="7">
        <v>0</v>
      </c>
      <c r="AQ70" s="7">
        <v>0</v>
      </c>
      <c r="AR70" s="7">
        <v>0</v>
      </c>
    </row>
    <row r="71" spans="1:44" x14ac:dyDescent="0.25">
      <c r="A71" s="7">
        <v>9751</v>
      </c>
      <c r="B71" s="5" t="s">
        <v>72</v>
      </c>
      <c r="C71" s="8">
        <v>0</v>
      </c>
      <c r="D71" s="8">
        <v>1504.4300000002258</v>
      </c>
      <c r="E71" s="8">
        <v>0</v>
      </c>
      <c r="F71" s="8">
        <v>0</v>
      </c>
      <c r="G71" s="8">
        <v>0</v>
      </c>
      <c r="H71" s="8">
        <v>0</v>
      </c>
      <c r="I71" s="8">
        <v>11113.623207588793</v>
      </c>
      <c r="J71" s="18">
        <v>239295.75649999999</v>
      </c>
      <c r="K71" s="18">
        <v>239295.76000000004</v>
      </c>
      <c r="L71" s="8">
        <v>0</v>
      </c>
      <c r="M71" s="8">
        <v>251890.27</v>
      </c>
      <c r="N71" s="18">
        <v>251890.27</v>
      </c>
      <c r="O71" s="8">
        <v>0</v>
      </c>
      <c r="P71" s="8">
        <v>0</v>
      </c>
      <c r="Q71" s="8">
        <v>6923.4754303599366</v>
      </c>
      <c r="R71" s="8">
        <v>214102.05</v>
      </c>
      <c r="S71" s="8">
        <v>214994.18</v>
      </c>
      <c r="T71" s="8">
        <v>0</v>
      </c>
      <c r="U71" s="8">
        <v>221205.03999999998</v>
      </c>
      <c r="V71" s="18">
        <v>221205.03999999998</v>
      </c>
      <c r="W71" s="8">
        <v>0</v>
      </c>
      <c r="X71" s="8">
        <v>0</v>
      </c>
      <c r="Y71" s="8">
        <v>4279.0129052765415</v>
      </c>
      <c r="Z71" s="18">
        <v>639434.29349999991</v>
      </c>
      <c r="AA71" s="18">
        <v>639434.29</v>
      </c>
      <c r="AB71" s="8">
        <v>3.499999875202775E-3</v>
      </c>
      <c r="AC71" s="8">
        <v>673088.73</v>
      </c>
      <c r="AD71" s="18">
        <v>673088.73</v>
      </c>
      <c r="AE71" s="8">
        <v>0</v>
      </c>
      <c r="AF71" s="8">
        <v>0</v>
      </c>
      <c r="AG71" s="8">
        <v>457.99125092063053</v>
      </c>
      <c r="AH71" s="8">
        <v>760725.3899999999</v>
      </c>
      <c r="AI71" s="8">
        <v>761337.69</v>
      </c>
      <c r="AJ71" s="8">
        <v>0</v>
      </c>
      <c r="AK71" s="8">
        <v>926548.36</v>
      </c>
      <c r="AL71" s="8">
        <v>870080.02</v>
      </c>
      <c r="AM71" s="8">
        <v>56468.339999999967</v>
      </c>
      <c r="AN71" s="8">
        <v>0</v>
      </c>
      <c r="AO71" s="7">
        <v>0</v>
      </c>
      <c r="AP71" s="7">
        <v>0</v>
      </c>
      <c r="AQ71" s="7">
        <v>0</v>
      </c>
      <c r="AR71" s="7">
        <v>0</v>
      </c>
    </row>
    <row r="72" spans="1:44" x14ac:dyDescent="0.25">
      <c r="A72" s="7">
        <v>9752</v>
      </c>
      <c r="B72" s="5" t="s">
        <v>73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78583.039999999863</v>
      </c>
      <c r="I72" s="8">
        <v>8754.0855945290114</v>
      </c>
      <c r="J72" s="8">
        <v>176572.47000000003</v>
      </c>
      <c r="K72" s="8">
        <v>165785.76999999999</v>
      </c>
      <c r="L72" s="8">
        <v>10786.700000000041</v>
      </c>
      <c r="M72" s="8">
        <v>198411.35000000003</v>
      </c>
      <c r="N72" s="8">
        <v>185797.63999999998</v>
      </c>
      <c r="O72" s="8">
        <v>12613.71000000005</v>
      </c>
      <c r="P72" s="8">
        <v>0</v>
      </c>
      <c r="Q72" s="8">
        <v>5454.7962441314558</v>
      </c>
      <c r="R72" s="8">
        <v>153641.41999999998</v>
      </c>
      <c r="S72" s="8">
        <v>144447.84</v>
      </c>
      <c r="T72" s="8">
        <v>9193.5799999999872</v>
      </c>
      <c r="U72" s="8">
        <v>174280.74000000002</v>
      </c>
      <c r="V72" s="8">
        <v>172657.99</v>
      </c>
      <c r="W72" s="8">
        <v>1622.7500000000291</v>
      </c>
      <c r="X72" s="8">
        <v>0</v>
      </c>
      <c r="Y72" s="8">
        <v>3266.7415130324221</v>
      </c>
      <c r="Z72" s="8">
        <v>465853.7099999999</v>
      </c>
      <c r="AA72" s="8">
        <v>432819.41000000003</v>
      </c>
      <c r="AB72" s="8">
        <v>33034.299999999872</v>
      </c>
      <c r="AC72" s="8">
        <v>513858.44</v>
      </c>
      <c r="AD72" s="8">
        <v>489688.46</v>
      </c>
      <c r="AE72" s="8">
        <v>24169.979999999981</v>
      </c>
      <c r="AF72" s="8">
        <v>0</v>
      </c>
      <c r="AG72" s="8">
        <v>551.19763527707903</v>
      </c>
      <c r="AH72" s="8">
        <v>655334.06999999995</v>
      </c>
      <c r="AI72" s="8">
        <v>629765.61</v>
      </c>
      <c r="AJ72" s="8">
        <v>25568.459999999963</v>
      </c>
      <c r="AK72" s="8">
        <v>1115111.4000000001</v>
      </c>
      <c r="AL72" s="8">
        <v>784544.19</v>
      </c>
      <c r="AM72" s="8">
        <v>330567.2100000002</v>
      </c>
      <c r="AN72" s="8">
        <v>0</v>
      </c>
      <c r="AO72" s="7">
        <v>0</v>
      </c>
      <c r="AP72" s="7">
        <v>0</v>
      </c>
      <c r="AQ72" s="7">
        <v>0</v>
      </c>
      <c r="AR72" s="7">
        <v>0</v>
      </c>
    </row>
    <row r="73" spans="1:44" x14ac:dyDescent="0.25">
      <c r="A73" s="7">
        <v>9753</v>
      </c>
      <c r="B73" s="5" t="s">
        <v>74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25683.740500000014</v>
      </c>
      <c r="I73" s="8">
        <v>10921.859695565852</v>
      </c>
      <c r="J73" s="8">
        <v>236900.83000000002</v>
      </c>
      <c r="K73" s="8">
        <v>227288.71999999997</v>
      </c>
      <c r="L73" s="8">
        <v>9612.1100000000442</v>
      </c>
      <c r="M73" s="8">
        <v>247543.95</v>
      </c>
      <c r="N73" s="8">
        <v>246159.33999999997</v>
      </c>
      <c r="O73" s="8">
        <v>1384.6100000000442</v>
      </c>
      <c r="P73" s="8">
        <v>0</v>
      </c>
      <c r="Q73" s="8">
        <v>6861.1283255086082</v>
      </c>
      <c r="R73" s="8">
        <v>207735.2</v>
      </c>
      <c r="S73" s="8">
        <v>197480.43</v>
      </c>
      <c r="T73" s="8">
        <v>10254.770000000019</v>
      </c>
      <c r="U73" s="8">
        <v>219213.05000000002</v>
      </c>
      <c r="V73" s="18">
        <v>219213.05000000002</v>
      </c>
      <c r="W73" s="8">
        <v>0</v>
      </c>
      <c r="X73" s="8">
        <v>0</v>
      </c>
      <c r="Y73" s="8">
        <v>3778.7539097266367</v>
      </c>
      <c r="Z73" s="18">
        <v>564678.09049999993</v>
      </c>
      <c r="AA73" s="18">
        <v>564678.08999999985</v>
      </c>
      <c r="AB73" s="8">
        <v>5.0000008195638657E-4</v>
      </c>
      <c r="AC73" s="8">
        <v>594397.99</v>
      </c>
      <c r="AD73" s="18">
        <v>594397.99</v>
      </c>
      <c r="AE73" s="8">
        <v>0</v>
      </c>
      <c r="AF73" s="8">
        <v>0</v>
      </c>
      <c r="AG73" s="8">
        <v>522.53969462252917</v>
      </c>
      <c r="AH73" s="8">
        <v>621646.89999999991</v>
      </c>
      <c r="AI73" s="8">
        <v>615830.04</v>
      </c>
      <c r="AJ73" s="8">
        <v>5816.8599999998696</v>
      </c>
      <c r="AK73" s="8">
        <v>1057134.3800000001</v>
      </c>
      <c r="AL73" s="8">
        <v>743637.03</v>
      </c>
      <c r="AM73" s="8">
        <v>313497.35000000009</v>
      </c>
      <c r="AN73" s="8">
        <v>0</v>
      </c>
      <c r="AO73" s="7">
        <v>0</v>
      </c>
      <c r="AP73" s="7">
        <v>0</v>
      </c>
      <c r="AQ73" s="7">
        <v>0</v>
      </c>
      <c r="AR73" s="7">
        <v>0</v>
      </c>
    </row>
    <row r="74" spans="1:44" x14ac:dyDescent="0.25">
      <c r="A74" s="7">
        <v>9754</v>
      </c>
      <c r="B74" s="5" t="s">
        <v>75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121927.45999999979</v>
      </c>
      <c r="I74" s="8">
        <v>24304.32428855063</v>
      </c>
      <c r="J74" s="8">
        <v>335365.61</v>
      </c>
      <c r="K74" s="8">
        <v>317403.80000000005</v>
      </c>
      <c r="L74" s="8">
        <v>17961.809999999939</v>
      </c>
      <c r="M74" s="8">
        <v>550857.51</v>
      </c>
      <c r="N74" s="8">
        <v>352907.54000000004</v>
      </c>
      <c r="O74" s="8">
        <v>197949.96999999997</v>
      </c>
      <c r="P74" s="8">
        <v>0</v>
      </c>
      <c r="Q74" s="8">
        <v>10997.941784037559</v>
      </c>
      <c r="R74" s="8">
        <v>292373.54000000004</v>
      </c>
      <c r="S74" s="8">
        <v>280092.09000000003</v>
      </c>
      <c r="T74" s="8">
        <v>12281.450000000012</v>
      </c>
      <c r="U74" s="8">
        <v>351384.24</v>
      </c>
      <c r="V74" s="8">
        <v>330140.22000000003</v>
      </c>
      <c r="W74" s="8">
        <v>21244.01999999996</v>
      </c>
      <c r="X74" s="8">
        <v>0</v>
      </c>
      <c r="Y74" s="8">
        <v>6299.8941513032414</v>
      </c>
      <c r="Z74" s="8">
        <v>888726.24</v>
      </c>
      <c r="AA74" s="8">
        <v>828014.14</v>
      </c>
      <c r="AB74" s="8">
        <v>60712.099999999977</v>
      </c>
      <c r="AC74" s="8">
        <v>990973.35</v>
      </c>
      <c r="AD74" s="8">
        <v>932320.05</v>
      </c>
      <c r="AE74" s="8">
        <v>58653.29999999993</v>
      </c>
      <c r="AF74" s="8">
        <v>0</v>
      </c>
      <c r="AG74" s="8">
        <v>730.70100886276805</v>
      </c>
      <c r="AH74" s="8">
        <v>1248945.2</v>
      </c>
      <c r="AI74" s="8">
        <v>1217973.1000000001</v>
      </c>
      <c r="AJ74" s="8">
        <v>30972.09999999986</v>
      </c>
      <c r="AK74" s="8">
        <v>1478259.29</v>
      </c>
      <c r="AL74" s="8">
        <v>1452888.02</v>
      </c>
      <c r="AM74" s="8">
        <v>25371.270000000019</v>
      </c>
      <c r="AN74" s="8">
        <v>0</v>
      </c>
      <c r="AO74" s="7">
        <v>0</v>
      </c>
      <c r="AP74" s="7">
        <v>0</v>
      </c>
      <c r="AQ74" s="7">
        <v>0</v>
      </c>
      <c r="AR74" s="7">
        <v>0</v>
      </c>
    </row>
    <row r="75" spans="1:44" x14ac:dyDescent="0.25">
      <c r="A75" s="7">
        <v>9755</v>
      </c>
      <c r="B75" s="5" t="s">
        <v>76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70913.250000000087</v>
      </c>
      <c r="I75" s="8">
        <v>10526.469887491729</v>
      </c>
      <c r="J75" s="8">
        <v>186632.43000000002</v>
      </c>
      <c r="K75" s="8">
        <v>175157.84</v>
      </c>
      <c r="L75" s="8">
        <v>11474.590000000026</v>
      </c>
      <c r="M75" s="8">
        <v>238582.44000000003</v>
      </c>
      <c r="N75" s="8">
        <v>195312.81</v>
      </c>
      <c r="O75" s="8">
        <v>43269.630000000034</v>
      </c>
      <c r="P75" s="8">
        <v>0</v>
      </c>
      <c r="Q75" s="8">
        <v>6725.8985915492967</v>
      </c>
      <c r="R75" s="8">
        <v>161919.31</v>
      </c>
      <c r="S75" s="8">
        <v>153650.76999999999</v>
      </c>
      <c r="T75" s="8">
        <v>8268.5400000000081</v>
      </c>
      <c r="U75" s="8">
        <v>214892.46000000002</v>
      </c>
      <c r="V75" s="8">
        <v>182062.38</v>
      </c>
      <c r="W75" s="8">
        <v>32830.080000000016</v>
      </c>
      <c r="X75" s="8">
        <v>0</v>
      </c>
      <c r="Y75" s="8">
        <v>3498.6842975206609</v>
      </c>
      <c r="Z75" s="8">
        <v>497864.23000000004</v>
      </c>
      <c r="AA75" s="8">
        <v>461537.22</v>
      </c>
      <c r="AB75" s="8">
        <v>36327.010000000068</v>
      </c>
      <c r="AC75" s="8">
        <v>550343.04</v>
      </c>
      <c r="AD75" s="8">
        <v>515221.02999999997</v>
      </c>
      <c r="AE75" s="8">
        <v>35122.010000000068</v>
      </c>
      <c r="AF75" s="8">
        <v>0</v>
      </c>
      <c r="AG75" s="8">
        <v>567.86603528301043</v>
      </c>
      <c r="AH75" s="8">
        <v>737067.17</v>
      </c>
      <c r="AI75" s="8">
        <v>722224.06</v>
      </c>
      <c r="AJ75" s="8">
        <v>14843.109999999986</v>
      </c>
      <c r="AK75" s="8">
        <v>1148832.74</v>
      </c>
      <c r="AL75" s="8">
        <v>861289.7300000001</v>
      </c>
      <c r="AM75" s="8">
        <v>287543.00999999989</v>
      </c>
      <c r="AN75" s="8">
        <v>0</v>
      </c>
      <c r="AO75" s="7">
        <v>0</v>
      </c>
      <c r="AP75" s="7">
        <v>0</v>
      </c>
      <c r="AQ75" s="7">
        <v>0</v>
      </c>
      <c r="AR75" s="7">
        <v>0</v>
      </c>
    </row>
    <row r="76" spans="1:44" x14ac:dyDescent="0.25">
      <c r="A76" s="7">
        <v>9756</v>
      </c>
      <c r="B76" s="5" t="s">
        <v>77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33643.68800000014</v>
      </c>
      <c r="I76" s="8">
        <v>8339.0814030443398</v>
      </c>
      <c r="J76" s="18">
        <v>179555.01599999997</v>
      </c>
      <c r="K76" s="18">
        <v>179555.01999999996</v>
      </c>
      <c r="L76" s="8">
        <v>0</v>
      </c>
      <c r="M76" s="8">
        <v>189005.27999999997</v>
      </c>
      <c r="N76" s="18">
        <v>189005.27999999997</v>
      </c>
      <c r="O76" s="8">
        <v>0</v>
      </c>
      <c r="P76" s="8">
        <v>0</v>
      </c>
      <c r="Q76" s="8">
        <v>5722.7549295774652</v>
      </c>
      <c r="R76" s="18">
        <v>173699.91900000002</v>
      </c>
      <c r="S76" s="8">
        <v>173324.31</v>
      </c>
      <c r="T76" s="8">
        <v>375.60900000002584</v>
      </c>
      <c r="U76" s="8">
        <v>182842.02000000002</v>
      </c>
      <c r="V76" s="18">
        <v>182842.02000000002</v>
      </c>
      <c r="W76" s="8">
        <v>0</v>
      </c>
      <c r="X76" s="8">
        <v>0</v>
      </c>
      <c r="Y76" s="8">
        <v>2648.3835982199616</v>
      </c>
      <c r="Z76" s="18">
        <v>395761.20299999998</v>
      </c>
      <c r="AA76" s="18">
        <v>395761.19999999995</v>
      </c>
      <c r="AB76" s="8">
        <v>3.0000000260770321E-3</v>
      </c>
      <c r="AC76" s="8">
        <v>416590.74</v>
      </c>
      <c r="AD76" s="18">
        <v>416590.74</v>
      </c>
      <c r="AE76" s="8">
        <v>0</v>
      </c>
      <c r="AF76" s="8">
        <v>0</v>
      </c>
      <c r="AG76" s="8">
        <v>544.67565136154462</v>
      </c>
      <c r="AH76" s="8">
        <v>729289.6100000001</v>
      </c>
      <c r="AI76" s="8">
        <v>696021.53</v>
      </c>
      <c r="AJ76" s="8">
        <v>33268.080000000075</v>
      </c>
      <c r="AK76" s="8">
        <v>1101916.97</v>
      </c>
      <c r="AL76" s="8">
        <v>838547.14</v>
      </c>
      <c r="AM76" s="8">
        <v>263369.82999999996</v>
      </c>
      <c r="AN76" s="8">
        <v>0</v>
      </c>
      <c r="AO76" s="7">
        <v>0</v>
      </c>
      <c r="AP76" s="7">
        <v>0</v>
      </c>
      <c r="AQ76" s="7">
        <v>0</v>
      </c>
      <c r="AR76" s="7">
        <v>0</v>
      </c>
    </row>
    <row r="77" spans="1:44" x14ac:dyDescent="0.25">
      <c r="A77" s="7">
        <v>9757</v>
      </c>
      <c r="B77" s="5" t="s">
        <v>78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121231.2799999998</v>
      </c>
      <c r="I77" s="8">
        <v>11341.963820869181</v>
      </c>
      <c r="J77" s="8">
        <v>212820.91</v>
      </c>
      <c r="K77" s="8">
        <v>195434.29</v>
      </c>
      <c r="L77" s="8">
        <v>17386.619999999995</v>
      </c>
      <c r="M77" s="8">
        <v>257065.61</v>
      </c>
      <c r="N77" s="8">
        <v>211761.72</v>
      </c>
      <c r="O77" s="8">
        <v>45303.889999999985</v>
      </c>
      <c r="P77" s="8">
        <v>0</v>
      </c>
      <c r="Q77" s="8">
        <v>7464.4898278560249</v>
      </c>
      <c r="R77" s="8">
        <v>181413.8</v>
      </c>
      <c r="S77" s="8">
        <v>166026.93</v>
      </c>
      <c r="T77" s="8">
        <v>15386.869999999995</v>
      </c>
      <c r="U77" s="8">
        <v>238490.44999999998</v>
      </c>
      <c r="V77" s="8">
        <v>189043.21</v>
      </c>
      <c r="W77" s="8">
        <v>49447.239999999991</v>
      </c>
      <c r="X77" s="8">
        <v>0</v>
      </c>
      <c r="Y77" s="8">
        <v>3924.3230769230768</v>
      </c>
      <c r="Z77" s="8">
        <v>583881.72999999986</v>
      </c>
      <c r="AA77" s="8">
        <v>541094.09000000008</v>
      </c>
      <c r="AB77" s="8">
        <v>42787.639999999781</v>
      </c>
      <c r="AC77" s="8">
        <v>617296.02</v>
      </c>
      <c r="AD77" s="8">
        <v>591055.08000000007</v>
      </c>
      <c r="AE77" s="8">
        <v>26240.939999999944</v>
      </c>
      <c r="AF77" s="8">
        <v>0</v>
      </c>
      <c r="AG77" s="8">
        <v>541.63334931564418</v>
      </c>
      <c r="AH77" s="8">
        <v>859146.93</v>
      </c>
      <c r="AI77" s="8">
        <v>813476.78</v>
      </c>
      <c r="AJ77" s="8">
        <v>45670.150000000023</v>
      </c>
      <c r="AK77" s="8">
        <v>1095762.1800000002</v>
      </c>
      <c r="AL77" s="8">
        <v>923665.61</v>
      </c>
      <c r="AM77" s="8">
        <v>172096.57000000018</v>
      </c>
      <c r="AN77" s="8">
        <v>0</v>
      </c>
      <c r="AO77" s="7">
        <v>0</v>
      </c>
      <c r="AP77" s="7">
        <v>0</v>
      </c>
      <c r="AQ77" s="7">
        <v>0</v>
      </c>
      <c r="AR77" s="7">
        <v>0</v>
      </c>
    </row>
    <row r="78" spans="1:44" x14ac:dyDescent="0.25">
      <c r="A78" s="7">
        <v>9758</v>
      </c>
      <c r="B78" s="5" t="s">
        <v>79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57519.744499999855</v>
      </c>
      <c r="I78" s="8">
        <v>9839.0844915067264</v>
      </c>
      <c r="J78" s="18">
        <v>211852.70749999993</v>
      </c>
      <c r="K78" s="18">
        <v>211852.71</v>
      </c>
      <c r="L78" s="8">
        <v>0</v>
      </c>
      <c r="M78" s="8">
        <v>223002.84999999995</v>
      </c>
      <c r="N78" s="18">
        <v>223002.84999999995</v>
      </c>
      <c r="O78" s="8">
        <v>0</v>
      </c>
      <c r="P78" s="8">
        <v>0</v>
      </c>
      <c r="Q78" s="8">
        <v>5129.9111111111124</v>
      </c>
      <c r="R78" s="18">
        <v>155705.62700000004</v>
      </c>
      <c r="S78" s="18">
        <v>155705.63</v>
      </c>
      <c r="T78" s="8">
        <v>0</v>
      </c>
      <c r="U78" s="8">
        <v>163900.66000000003</v>
      </c>
      <c r="V78" s="18">
        <v>163900.66000000003</v>
      </c>
      <c r="W78" s="8">
        <v>0</v>
      </c>
      <c r="X78" s="8">
        <v>0</v>
      </c>
      <c r="Y78" s="8">
        <v>4773.9771137952948</v>
      </c>
      <c r="Z78" s="8">
        <v>629080.36999999988</v>
      </c>
      <c r="AA78" s="8">
        <v>620805.24</v>
      </c>
      <c r="AB78" s="8">
        <v>8275.1299999998882</v>
      </c>
      <c r="AC78" s="8">
        <v>750946.6</v>
      </c>
      <c r="AD78" s="8">
        <v>680390.45</v>
      </c>
      <c r="AE78" s="8">
        <v>70556.150000000023</v>
      </c>
      <c r="AF78" s="8">
        <v>0</v>
      </c>
      <c r="AG78" s="8">
        <v>485.25211188935629</v>
      </c>
      <c r="AH78" s="18">
        <v>981698.99</v>
      </c>
      <c r="AI78" s="8">
        <v>932454.37</v>
      </c>
      <c r="AJ78" s="8">
        <v>49244.619999999995</v>
      </c>
      <c r="AK78" s="8">
        <v>981698.99</v>
      </c>
      <c r="AL78" s="18">
        <v>981698.99</v>
      </c>
      <c r="AM78" s="8">
        <v>0</v>
      </c>
      <c r="AN78" s="8">
        <v>0</v>
      </c>
      <c r="AO78" s="7">
        <v>0</v>
      </c>
      <c r="AP78" s="7">
        <v>0</v>
      </c>
      <c r="AQ78" s="7">
        <v>0</v>
      </c>
      <c r="AR78" s="7">
        <v>0</v>
      </c>
    </row>
    <row r="79" spans="1:44" x14ac:dyDescent="0.25">
      <c r="A79" s="7">
        <v>70231</v>
      </c>
      <c r="B79" s="5" t="s">
        <v>80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401471.48649999918</v>
      </c>
      <c r="I79" s="8">
        <v>38247.268034414294</v>
      </c>
      <c r="J79" s="18">
        <v>823530.61349999998</v>
      </c>
      <c r="K79" s="18">
        <v>823530.6100000001</v>
      </c>
      <c r="L79" s="8">
        <v>3.499999875202775E-3</v>
      </c>
      <c r="M79" s="8">
        <v>866874.33</v>
      </c>
      <c r="N79" s="18">
        <v>866874.33</v>
      </c>
      <c r="O79" s="8">
        <v>0</v>
      </c>
      <c r="P79" s="8">
        <v>0</v>
      </c>
      <c r="Q79" s="8">
        <v>22766.276682316118</v>
      </c>
      <c r="R79" s="18">
        <v>691013.41299999994</v>
      </c>
      <c r="S79" s="18">
        <v>691013.41000000015</v>
      </c>
      <c r="T79" s="8">
        <v>2.9999997932463884E-3</v>
      </c>
      <c r="U79" s="8">
        <v>727382.53999999992</v>
      </c>
      <c r="V79" s="18">
        <v>727382.53999999992</v>
      </c>
      <c r="W79" s="8">
        <v>0</v>
      </c>
      <c r="X79" s="8">
        <v>0</v>
      </c>
      <c r="Y79" s="8">
        <v>25061.958041958042</v>
      </c>
      <c r="Z79" s="8">
        <v>3398843.8999999994</v>
      </c>
      <c r="AA79" s="8">
        <v>3193774.74</v>
      </c>
      <c r="AB79" s="8">
        <v>205069.15999999922</v>
      </c>
      <c r="AC79" s="8">
        <v>3942246</v>
      </c>
      <c r="AD79" s="8">
        <v>3412767.22</v>
      </c>
      <c r="AE79" s="8">
        <v>529478.7799999998</v>
      </c>
      <c r="AF79" s="8">
        <v>0</v>
      </c>
      <c r="AG79" s="8">
        <v>2654.7359557504192</v>
      </c>
      <c r="AH79" s="8">
        <v>5088579.24</v>
      </c>
      <c r="AI79" s="8">
        <v>4892176.92</v>
      </c>
      <c r="AJ79" s="8">
        <v>196402.3200000003</v>
      </c>
      <c r="AK79" s="8">
        <v>5370716.6699999999</v>
      </c>
      <c r="AL79" s="18">
        <v>5370716.6700000009</v>
      </c>
      <c r="AM79" s="8">
        <v>0</v>
      </c>
      <c r="AN79" s="8">
        <v>0</v>
      </c>
      <c r="AO79" s="7">
        <v>0</v>
      </c>
      <c r="AP79" s="7">
        <v>0</v>
      </c>
      <c r="AQ79" s="7">
        <v>0</v>
      </c>
      <c r="AR79" s="7">
        <v>0</v>
      </c>
    </row>
    <row r="80" spans="1:44" x14ac:dyDescent="0.25">
      <c r="A80" s="7">
        <v>68066</v>
      </c>
      <c r="B80" s="5" t="s">
        <v>81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228295.44950000057</v>
      </c>
      <c r="I80" s="8">
        <v>41950.509596293836</v>
      </c>
      <c r="J80" s="18">
        <v>903267.88499999978</v>
      </c>
      <c r="K80" s="18">
        <v>903267.88000000012</v>
      </c>
      <c r="L80" s="8">
        <v>4.9999996554106474E-3</v>
      </c>
      <c r="M80" s="8">
        <v>950808.29999999981</v>
      </c>
      <c r="N80" s="18">
        <v>950808.29999999981</v>
      </c>
      <c r="O80" s="8">
        <v>0</v>
      </c>
      <c r="P80" s="8">
        <v>0</v>
      </c>
      <c r="Q80" s="8">
        <v>23553.530829420972</v>
      </c>
      <c r="R80" s="18">
        <v>714908.54450000008</v>
      </c>
      <c r="S80" s="18">
        <v>714908.54</v>
      </c>
      <c r="T80" s="8">
        <v>4.5000000391155481E-3</v>
      </c>
      <c r="U80" s="8">
        <v>752535.31</v>
      </c>
      <c r="V80" s="18">
        <v>752535.31</v>
      </c>
      <c r="W80" s="8">
        <v>0</v>
      </c>
      <c r="X80" s="8">
        <v>0</v>
      </c>
      <c r="Y80" s="8">
        <v>24075.630451366811</v>
      </c>
      <c r="Z80" s="8">
        <v>3390104.9600000004</v>
      </c>
      <c r="AA80" s="8">
        <v>3298517.38</v>
      </c>
      <c r="AB80" s="8">
        <v>91587.58000000054</v>
      </c>
      <c r="AC80" s="8">
        <v>3787096.67</v>
      </c>
      <c r="AD80" s="8">
        <v>3555797.03</v>
      </c>
      <c r="AE80" s="8">
        <v>231299.64000000013</v>
      </c>
      <c r="AF80" s="8">
        <v>0</v>
      </c>
      <c r="AG80" s="8">
        <v>3686.6074035994802</v>
      </c>
      <c r="AH80" s="8">
        <v>6952829.0300000003</v>
      </c>
      <c r="AI80" s="8">
        <v>6816121.1699999999</v>
      </c>
      <c r="AJ80" s="8">
        <v>136707.86000000034</v>
      </c>
      <c r="AK80" s="8">
        <v>7458264.8399999999</v>
      </c>
      <c r="AL80" s="18">
        <v>7458264.8399999999</v>
      </c>
      <c r="AM80" s="8">
        <v>0</v>
      </c>
      <c r="AN80" s="8">
        <v>0</v>
      </c>
      <c r="AO80" s="7">
        <v>0</v>
      </c>
      <c r="AP80" s="7">
        <v>0</v>
      </c>
      <c r="AQ80" s="7">
        <v>0</v>
      </c>
      <c r="AR80" s="7">
        <v>0</v>
      </c>
    </row>
    <row r="81" spans="1:44" x14ac:dyDescent="0.25">
      <c r="A81" s="7">
        <v>280060</v>
      </c>
      <c r="B81" s="5" t="s">
        <v>82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60507.701499999734</v>
      </c>
      <c r="I81" s="8">
        <v>57513.539819104335</v>
      </c>
      <c r="J81" s="18">
        <v>1238367.1609999996</v>
      </c>
      <c r="K81" s="18">
        <v>1238367.1599999999</v>
      </c>
      <c r="L81" s="8">
        <v>9.9999969825148582E-4</v>
      </c>
      <c r="M81" s="8">
        <v>1303544.3799999997</v>
      </c>
      <c r="N81" s="18">
        <v>1303544.3799999997</v>
      </c>
      <c r="O81" s="8">
        <v>0</v>
      </c>
      <c r="P81" s="8">
        <v>0</v>
      </c>
      <c r="Q81" s="8">
        <v>37257.134585289525</v>
      </c>
      <c r="R81" s="8">
        <v>1171097.23</v>
      </c>
      <c r="S81" s="8">
        <v>1110589.53</v>
      </c>
      <c r="T81" s="8">
        <v>60507.699999999953</v>
      </c>
      <c r="U81" s="8">
        <v>1190365.4500000002</v>
      </c>
      <c r="V81" s="18">
        <v>1190365.4500000002</v>
      </c>
      <c r="W81" s="8">
        <v>0</v>
      </c>
      <c r="X81" s="8">
        <v>0</v>
      </c>
      <c r="Y81" s="8">
        <v>20505.61214240305</v>
      </c>
      <c r="Z81" s="18">
        <v>3064256.1505</v>
      </c>
      <c r="AA81" s="18">
        <v>3064256.15</v>
      </c>
      <c r="AB81" s="8">
        <v>5.0000008195638657E-4</v>
      </c>
      <c r="AC81" s="8">
        <v>3225532.79</v>
      </c>
      <c r="AD81" s="18">
        <v>3225532.79</v>
      </c>
      <c r="AE81" s="8">
        <v>0</v>
      </c>
      <c r="AF81" s="8">
        <v>0</v>
      </c>
      <c r="AG81" s="8">
        <v>3408.7116857053884</v>
      </c>
      <c r="AH81" s="18">
        <v>6896062.3499999996</v>
      </c>
      <c r="AI81" s="18">
        <v>6896062.3499999996</v>
      </c>
      <c r="AJ81" s="8">
        <v>0</v>
      </c>
      <c r="AK81" s="8">
        <v>6896062.3499999996</v>
      </c>
      <c r="AL81" s="18">
        <v>6896062.3499999996</v>
      </c>
      <c r="AM81" s="8">
        <v>0</v>
      </c>
      <c r="AN81" s="8">
        <v>0</v>
      </c>
      <c r="AO81" s="7">
        <v>0</v>
      </c>
      <c r="AP81" s="7">
        <v>0</v>
      </c>
      <c r="AQ81" s="7">
        <v>0</v>
      </c>
      <c r="AR81" s="7">
        <v>0</v>
      </c>
    </row>
    <row r="82" spans="1:44" x14ac:dyDescent="0.25">
      <c r="A82" s="7">
        <v>70108</v>
      </c>
      <c r="B82" s="5" t="s">
        <v>83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86562.63250000024</v>
      </c>
      <c r="I82" s="8">
        <v>19777.762188396206</v>
      </c>
      <c r="J82" s="8">
        <v>434637.31</v>
      </c>
      <c r="K82" s="8">
        <v>412354.23</v>
      </c>
      <c r="L82" s="8">
        <v>22283.080000000016</v>
      </c>
      <c r="M82" s="8">
        <v>448262.98</v>
      </c>
      <c r="N82" s="8">
        <v>438758.37</v>
      </c>
      <c r="O82" s="8">
        <v>9504.609999999986</v>
      </c>
      <c r="P82" s="8">
        <v>0</v>
      </c>
      <c r="Q82" s="8">
        <v>13272.343348982788</v>
      </c>
      <c r="R82" s="8">
        <v>379415.6</v>
      </c>
      <c r="S82" s="8">
        <v>362595.07999999996</v>
      </c>
      <c r="T82" s="8">
        <v>16820.520000000019</v>
      </c>
      <c r="U82" s="8">
        <v>424051.37000000005</v>
      </c>
      <c r="V82" s="8">
        <v>399816.00999999995</v>
      </c>
      <c r="W82" s="8">
        <v>24235.360000000102</v>
      </c>
      <c r="X82" s="8">
        <v>0</v>
      </c>
      <c r="Y82" s="8">
        <v>6631.7631913540999</v>
      </c>
      <c r="Z82" s="18">
        <v>991017.53249999997</v>
      </c>
      <c r="AA82" s="18">
        <v>991017.53</v>
      </c>
      <c r="AB82" s="8">
        <v>2.4999999441206455E-3</v>
      </c>
      <c r="AC82" s="8">
        <v>1043176.35</v>
      </c>
      <c r="AD82" s="18">
        <v>1043176.35</v>
      </c>
      <c r="AE82" s="8">
        <v>0</v>
      </c>
      <c r="AF82" s="8">
        <v>0</v>
      </c>
      <c r="AG82" s="8">
        <v>1048.5887982126173</v>
      </c>
      <c r="AH82" s="8">
        <v>1675098.7000000002</v>
      </c>
      <c r="AI82" s="8">
        <v>1627639.67</v>
      </c>
      <c r="AJ82" s="8">
        <v>47459.030000000261</v>
      </c>
      <c r="AK82" s="8">
        <v>2121368.5399999996</v>
      </c>
      <c r="AL82" s="8">
        <v>1890318.99</v>
      </c>
      <c r="AM82" s="8">
        <v>231049.54999999958</v>
      </c>
      <c r="AN82" s="8">
        <v>0</v>
      </c>
      <c r="AO82" s="7">
        <v>0</v>
      </c>
      <c r="AP82" s="7">
        <v>0</v>
      </c>
      <c r="AQ82" s="7">
        <v>0</v>
      </c>
      <c r="AR82" s="7">
        <v>0</v>
      </c>
    </row>
    <row r="83" spans="1:44" x14ac:dyDescent="0.25">
      <c r="A83" s="7">
        <v>280071</v>
      </c>
      <c r="B83" s="5" t="s">
        <v>84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400048.65000000084</v>
      </c>
      <c r="I83" s="8">
        <v>62739.210236046769</v>
      </c>
      <c r="J83" s="8">
        <v>1222862.58</v>
      </c>
      <c r="K83" s="8">
        <v>1171328.99</v>
      </c>
      <c r="L83" s="8">
        <v>51533.590000000084</v>
      </c>
      <c r="M83" s="8">
        <v>1421984.2</v>
      </c>
      <c r="N83" s="8">
        <v>1283716.54</v>
      </c>
      <c r="O83" s="8">
        <v>138267.65999999992</v>
      </c>
      <c r="P83" s="8">
        <v>0</v>
      </c>
      <c r="Q83" s="8">
        <v>44219.830985915498</v>
      </c>
      <c r="R83" s="8">
        <v>1012253.99</v>
      </c>
      <c r="S83" s="8">
        <v>969389.33000000007</v>
      </c>
      <c r="T83" s="8">
        <v>42864.659999999916</v>
      </c>
      <c r="U83" s="8">
        <v>1412823.6</v>
      </c>
      <c r="V83" s="8">
        <v>1127817.4300000002</v>
      </c>
      <c r="W83" s="8">
        <v>285006.16999999993</v>
      </c>
      <c r="X83" s="8">
        <v>0</v>
      </c>
      <c r="Y83" s="8">
        <v>28518.016338207242</v>
      </c>
      <c r="Z83" s="8">
        <v>3507434.6100000003</v>
      </c>
      <c r="AA83" s="8">
        <v>3361552.3699999996</v>
      </c>
      <c r="AB83" s="8">
        <v>145882.24000000069</v>
      </c>
      <c r="AC83" s="8">
        <v>4485883.97</v>
      </c>
      <c r="AD83" s="8">
        <v>3729912.6199999996</v>
      </c>
      <c r="AE83" s="8">
        <v>755971.35000000009</v>
      </c>
      <c r="AF83" s="8">
        <v>0</v>
      </c>
      <c r="AG83" s="8">
        <v>3483.3235775331555</v>
      </c>
      <c r="AH83" s="8">
        <v>5594998.1500000004</v>
      </c>
      <c r="AI83" s="8">
        <v>5435229.9900000002</v>
      </c>
      <c r="AJ83" s="8">
        <v>159768.16000000015</v>
      </c>
      <c r="AK83" s="8">
        <v>7047007.4300000006</v>
      </c>
      <c r="AL83" s="8">
        <v>6342772.5700000003</v>
      </c>
      <c r="AM83" s="8">
        <v>704234.86000000034</v>
      </c>
      <c r="AN83" s="8">
        <v>0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25">
      <c r="A84" s="7">
        <v>280055</v>
      </c>
      <c r="B84" s="5" t="s">
        <v>85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210121.15000000014</v>
      </c>
      <c r="I84" s="8">
        <v>36384.737260092654</v>
      </c>
      <c r="J84" s="8">
        <v>700028.8</v>
      </c>
      <c r="K84" s="8">
        <v>678606.84999999986</v>
      </c>
      <c r="L84" s="8">
        <v>21421.950000000186</v>
      </c>
      <c r="M84" s="8">
        <v>824660.07</v>
      </c>
      <c r="N84" s="8">
        <v>731823.95999999985</v>
      </c>
      <c r="O84" s="8">
        <v>92836.110000000102</v>
      </c>
      <c r="P84" s="8">
        <v>0</v>
      </c>
      <c r="Q84" s="8">
        <v>22525.916431924881</v>
      </c>
      <c r="R84" s="8">
        <v>583669.65</v>
      </c>
      <c r="S84" s="8">
        <v>564498.85</v>
      </c>
      <c r="T84" s="8">
        <v>19170.800000000047</v>
      </c>
      <c r="U84" s="8">
        <v>719703.02999999991</v>
      </c>
      <c r="V84" s="8">
        <v>639516.73</v>
      </c>
      <c r="W84" s="8">
        <v>80186.29999999993</v>
      </c>
      <c r="X84" s="8">
        <v>0</v>
      </c>
      <c r="Y84" s="8">
        <v>13672.758550540368</v>
      </c>
      <c r="Z84" s="8">
        <v>1984222.12</v>
      </c>
      <c r="AA84" s="8">
        <v>1929941.23</v>
      </c>
      <c r="AB84" s="8">
        <v>54280.89000000013</v>
      </c>
      <c r="AC84" s="8">
        <v>2150724.92</v>
      </c>
      <c r="AD84" s="8">
        <v>2099796.27</v>
      </c>
      <c r="AE84" s="8">
        <v>50928.649999999907</v>
      </c>
      <c r="AF84" s="8">
        <v>0</v>
      </c>
      <c r="AG84" s="8">
        <v>2375.4789898520567</v>
      </c>
      <c r="AH84" s="8">
        <v>2952546.56</v>
      </c>
      <c r="AI84" s="8">
        <v>2837299.0500000003</v>
      </c>
      <c r="AJ84" s="8">
        <v>115247.50999999978</v>
      </c>
      <c r="AK84" s="8">
        <v>4805760.28</v>
      </c>
      <c r="AL84" s="8">
        <v>3307780.6500000004</v>
      </c>
      <c r="AM84" s="8">
        <v>1497979.63</v>
      </c>
      <c r="AN84" s="8">
        <v>0</v>
      </c>
      <c r="AO84" s="7">
        <v>0</v>
      </c>
      <c r="AP84" s="7">
        <v>0</v>
      </c>
      <c r="AQ84" s="7">
        <v>0</v>
      </c>
      <c r="AR84" s="7">
        <v>0</v>
      </c>
    </row>
    <row r="85" spans="1:44" x14ac:dyDescent="0.25">
      <c r="A85" s="7">
        <v>70086</v>
      </c>
      <c r="B85" s="5" t="s">
        <v>86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201641.7649999999</v>
      </c>
      <c r="I85" s="8">
        <v>40047.080961835432</v>
      </c>
      <c r="J85" s="18">
        <v>862283.73549999995</v>
      </c>
      <c r="K85" s="18">
        <v>862283.74000000011</v>
      </c>
      <c r="L85" s="8">
        <v>0</v>
      </c>
      <c r="M85" s="8">
        <v>907667.09</v>
      </c>
      <c r="N85" s="18">
        <v>907667.09</v>
      </c>
      <c r="O85" s="8">
        <v>0</v>
      </c>
      <c r="P85" s="8">
        <v>0</v>
      </c>
      <c r="Q85" s="8">
        <v>27225.579968701102</v>
      </c>
      <c r="R85" s="8">
        <v>834057.92</v>
      </c>
      <c r="S85" s="8">
        <v>763298.91999999993</v>
      </c>
      <c r="T85" s="8">
        <v>70759.000000000116</v>
      </c>
      <c r="U85" s="8">
        <v>869857.28000000014</v>
      </c>
      <c r="V85" s="8">
        <v>855027.61999999988</v>
      </c>
      <c r="W85" s="8">
        <v>14829.660000000265</v>
      </c>
      <c r="X85" s="8">
        <v>0</v>
      </c>
      <c r="Y85" s="8">
        <v>15848.943483788937</v>
      </c>
      <c r="Z85" s="18">
        <v>2368386.8695</v>
      </c>
      <c r="AA85" s="18">
        <v>2368386.87</v>
      </c>
      <c r="AB85" s="8">
        <v>0</v>
      </c>
      <c r="AC85" s="8">
        <v>2493038.81</v>
      </c>
      <c r="AD85" s="18">
        <v>2493038.81</v>
      </c>
      <c r="AE85" s="8">
        <v>0</v>
      </c>
      <c r="AF85" s="8">
        <v>0</v>
      </c>
      <c r="AG85" s="8">
        <v>2824.7353576495129</v>
      </c>
      <c r="AH85" s="8">
        <v>3490432.04</v>
      </c>
      <c r="AI85" s="8">
        <v>3359549.27</v>
      </c>
      <c r="AJ85" s="8">
        <v>130882.77000000002</v>
      </c>
      <c r="AK85" s="8">
        <v>5714637.3600000003</v>
      </c>
      <c r="AL85" s="8">
        <v>3788709.66</v>
      </c>
      <c r="AM85" s="8">
        <v>1925927.7000000002</v>
      </c>
      <c r="AN85" s="8">
        <v>0</v>
      </c>
      <c r="AO85" s="7">
        <v>0</v>
      </c>
      <c r="AP85" s="7">
        <v>0</v>
      </c>
      <c r="AQ85" s="7">
        <v>0</v>
      </c>
      <c r="AR85" s="7">
        <v>0</v>
      </c>
    </row>
    <row r="86" spans="1:44" x14ac:dyDescent="0.25">
      <c r="A86" s="7">
        <v>15687</v>
      </c>
      <c r="B86" s="5" t="s">
        <v>87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209650.77999999988</v>
      </c>
      <c r="I86" s="8">
        <v>16465.370394881978</v>
      </c>
      <c r="J86" s="8">
        <v>220655.03</v>
      </c>
      <c r="K86" s="8">
        <v>184110.43</v>
      </c>
      <c r="L86" s="8">
        <v>36544.600000000006</v>
      </c>
      <c r="M86" s="8">
        <v>373187.62000000005</v>
      </c>
      <c r="N86" s="8">
        <v>196831.56</v>
      </c>
      <c r="O86" s="8">
        <v>176356.06000000006</v>
      </c>
      <c r="P86" s="8">
        <v>0</v>
      </c>
      <c r="Q86" s="8">
        <v>9800.7743348982804</v>
      </c>
      <c r="R86" s="8">
        <v>182070.27999999997</v>
      </c>
      <c r="S86" s="8">
        <v>150141.87</v>
      </c>
      <c r="T86" s="8">
        <v>31928.409999999974</v>
      </c>
      <c r="U86" s="8">
        <v>313134.74000000005</v>
      </c>
      <c r="V86" s="8">
        <v>168074.22</v>
      </c>
      <c r="W86" s="8">
        <v>145060.52000000005</v>
      </c>
      <c r="X86" s="8">
        <v>0</v>
      </c>
      <c r="Y86" s="8">
        <v>5787.745581691036</v>
      </c>
      <c r="Z86" s="8">
        <v>632221.25999999989</v>
      </c>
      <c r="AA86" s="8">
        <v>534828.56000000006</v>
      </c>
      <c r="AB86" s="8">
        <v>97392.699999999837</v>
      </c>
      <c r="AC86" s="8">
        <v>910412.38</v>
      </c>
      <c r="AD86" s="8">
        <v>578567.39</v>
      </c>
      <c r="AE86" s="8">
        <v>331844.99</v>
      </c>
      <c r="AF86" s="8">
        <v>0</v>
      </c>
      <c r="AG86" s="8">
        <v>572.82331308358084</v>
      </c>
      <c r="AH86" s="8">
        <v>771762.54</v>
      </c>
      <c r="AI86" s="8">
        <v>727977.47</v>
      </c>
      <c r="AJ86" s="8">
        <v>43785.070000000065</v>
      </c>
      <c r="AK86" s="8">
        <v>1158861.6599999999</v>
      </c>
      <c r="AL86" s="8">
        <v>961935.2</v>
      </c>
      <c r="AM86" s="8">
        <v>196926.45999999996</v>
      </c>
      <c r="AN86" s="8">
        <v>0</v>
      </c>
      <c r="AO86" s="7">
        <v>0</v>
      </c>
      <c r="AP86" s="7">
        <v>0</v>
      </c>
      <c r="AQ86" s="7">
        <v>0</v>
      </c>
      <c r="AR86" s="7">
        <v>0</v>
      </c>
    </row>
    <row r="87" spans="1:44" x14ac:dyDescent="0.25">
      <c r="A87" s="7">
        <v>68097</v>
      </c>
      <c r="B87" s="5" t="s">
        <v>88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735941.12999999896</v>
      </c>
      <c r="I87" s="8">
        <v>79025.268916832123</v>
      </c>
      <c r="J87" s="8">
        <v>1616886.2199999997</v>
      </c>
      <c r="K87" s="8">
        <v>1534989.05</v>
      </c>
      <c r="L87" s="8">
        <v>81897.169999999693</v>
      </c>
      <c r="M87" s="8">
        <v>1791107.72</v>
      </c>
      <c r="N87" s="8">
        <v>1633966.72</v>
      </c>
      <c r="O87" s="8">
        <v>157141</v>
      </c>
      <c r="P87" s="8">
        <v>0</v>
      </c>
      <c r="Q87" s="8">
        <v>47486.128638497656</v>
      </c>
      <c r="R87" s="8">
        <v>1361517.78</v>
      </c>
      <c r="S87" s="8">
        <v>1305819.19</v>
      </c>
      <c r="T87" s="8">
        <v>55698.590000000084</v>
      </c>
      <c r="U87" s="8">
        <v>1517181.81</v>
      </c>
      <c r="V87" s="8">
        <v>1445343.97</v>
      </c>
      <c r="W87" s="8">
        <v>71837.840000000084</v>
      </c>
      <c r="X87" s="8">
        <v>0</v>
      </c>
      <c r="Y87" s="8">
        <v>32492.536109345201</v>
      </c>
      <c r="Z87" s="8">
        <v>4495611.47</v>
      </c>
      <c r="AA87" s="8">
        <v>4143289.71</v>
      </c>
      <c r="AB87" s="8">
        <v>352321.75999999978</v>
      </c>
      <c r="AC87" s="8">
        <v>5111075.9300000006</v>
      </c>
      <c r="AD87" s="8">
        <v>4423169.07</v>
      </c>
      <c r="AE87" s="8">
        <v>687906.86000000034</v>
      </c>
      <c r="AF87" s="8">
        <v>0</v>
      </c>
      <c r="AG87" s="8">
        <v>4206.0781337274539</v>
      </c>
      <c r="AH87" s="8">
        <v>7888896.0899999999</v>
      </c>
      <c r="AI87" s="8">
        <v>7642872.4800000004</v>
      </c>
      <c r="AJ87" s="8">
        <v>246023.6099999994</v>
      </c>
      <c r="AK87" s="8">
        <v>8509190.4900000002</v>
      </c>
      <c r="AL87" s="18">
        <v>8509190.4900000002</v>
      </c>
      <c r="AM87" s="8">
        <v>0</v>
      </c>
      <c r="AN87" s="8">
        <v>0</v>
      </c>
      <c r="AO87" s="7">
        <v>0</v>
      </c>
      <c r="AP87" s="7">
        <v>0</v>
      </c>
      <c r="AQ87" s="7">
        <v>0</v>
      </c>
      <c r="AR87" s="7">
        <v>0</v>
      </c>
    </row>
    <row r="88" spans="1:44" x14ac:dyDescent="0.25">
      <c r="A88" s="7">
        <v>15907</v>
      </c>
      <c r="B88" s="5" t="s">
        <v>89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11792.770000000048</v>
      </c>
      <c r="I88" s="8">
        <v>8451.0544893006845</v>
      </c>
      <c r="J88" s="8">
        <v>182988.19</v>
      </c>
      <c r="K88" s="8">
        <v>183840.53999999998</v>
      </c>
      <c r="L88" s="8">
        <v>0</v>
      </c>
      <c r="M88" s="8">
        <v>191543.15</v>
      </c>
      <c r="N88" s="18">
        <v>191543.15</v>
      </c>
      <c r="O88" s="8">
        <v>0</v>
      </c>
      <c r="P88" s="8">
        <v>0</v>
      </c>
      <c r="Q88" s="8">
        <v>5258.0507042253521</v>
      </c>
      <c r="R88" s="8">
        <v>159317.40000000002</v>
      </c>
      <c r="S88" s="8">
        <v>159821.38000000003</v>
      </c>
      <c r="T88" s="8">
        <v>0</v>
      </c>
      <c r="U88" s="8">
        <v>167994.72</v>
      </c>
      <c r="V88" s="18">
        <v>167994.72</v>
      </c>
      <c r="W88" s="8">
        <v>0</v>
      </c>
      <c r="X88" s="8">
        <v>0</v>
      </c>
      <c r="Y88" s="8">
        <v>3239.6174189446915</v>
      </c>
      <c r="Z88" s="8">
        <v>483904.98000000004</v>
      </c>
      <c r="AA88" s="8">
        <v>480243.58999999997</v>
      </c>
      <c r="AB88" s="8">
        <v>3661.3900000000722</v>
      </c>
      <c r="AC88" s="8">
        <v>509591.82</v>
      </c>
      <c r="AD88" s="18">
        <v>509591.82</v>
      </c>
      <c r="AE88" s="8">
        <v>0</v>
      </c>
      <c r="AF88" s="8">
        <v>0</v>
      </c>
      <c r="AG88" s="8">
        <v>365.62073976679005</v>
      </c>
      <c r="AH88" s="8">
        <v>584701.86</v>
      </c>
      <c r="AI88" s="8">
        <v>575214.15</v>
      </c>
      <c r="AJ88" s="8">
        <v>9487.7099999999627</v>
      </c>
      <c r="AK88" s="8">
        <v>739676.35</v>
      </c>
      <c r="AL88" s="8">
        <v>709811.99</v>
      </c>
      <c r="AM88" s="8">
        <v>29864.359999999986</v>
      </c>
      <c r="AN88" s="8">
        <v>0</v>
      </c>
      <c r="AO88" s="7">
        <v>0</v>
      </c>
      <c r="AP88" s="7">
        <v>0</v>
      </c>
      <c r="AQ88" s="7">
        <v>0</v>
      </c>
      <c r="AR88" s="7">
        <v>0</v>
      </c>
    </row>
    <row r="89" spans="1:44" x14ac:dyDescent="0.25">
      <c r="A89" s="7">
        <v>15908</v>
      </c>
      <c r="B89" s="5" t="s">
        <v>90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108144.24000000021</v>
      </c>
      <c r="I89" s="8">
        <v>15828.505184204721</v>
      </c>
      <c r="J89" s="8">
        <v>160223.6</v>
      </c>
      <c r="K89" s="8">
        <v>143906.63</v>
      </c>
      <c r="L89" s="8">
        <v>16316.970000000001</v>
      </c>
      <c r="M89" s="8">
        <v>358753.07</v>
      </c>
      <c r="N89" s="8">
        <v>156649.21</v>
      </c>
      <c r="O89" s="8">
        <v>202103.86000000002</v>
      </c>
      <c r="P89" s="8">
        <v>0</v>
      </c>
      <c r="Q89" s="8">
        <v>4800.9183098591548</v>
      </c>
      <c r="R89" s="8">
        <v>143129.78</v>
      </c>
      <c r="S89" s="8">
        <v>128496.73</v>
      </c>
      <c r="T89" s="8">
        <v>14633.050000000003</v>
      </c>
      <c r="U89" s="8">
        <v>153389.34</v>
      </c>
      <c r="V89" s="8">
        <v>146459.38</v>
      </c>
      <c r="W89" s="8">
        <v>6929.9599999999919</v>
      </c>
      <c r="X89" s="8">
        <v>0</v>
      </c>
      <c r="Y89" s="8">
        <v>2848.2554990464082</v>
      </c>
      <c r="Z89" s="8">
        <v>402989.48</v>
      </c>
      <c r="AA89" s="8">
        <v>365127.0199999999</v>
      </c>
      <c r="AB89" s="8">
        <v>37862.460000000079</v>
      </c>
      <c r="AC89" s="8">
        <v>448030.59</v>
      </c>
      <c r="AD89" s="8">
        <v>396906.6999999999</v>
      </c>
      <c r="AE89" s="8">
        <v>51123.89000000013</v>
      </c>
      <c r="AF89" s="8">
        <v>0</v>
      </c>
      <c r="AG89" s="8">
        <v>375.78976506003255</v>
      </c>
      <c r="AH89" s="8">
        <v>618959.19000000006</v>
      </c>
      <c r="AI89" s="8">
        <v>579627.42999999993</v>
      </c>
      <c r="AJ89" s="8">
        <v>39331.760000000126</v>
      </c>
      <c r="AK89" s="8">
        <v>760249</v>
      </c>
      <c r="AL89" s="8">
        <v>677621.65999999992</v>
      </c>
      <c r="AM89" s="8">
        <v>82627.340000000084</v>
      </c>
      <c r="AN89" s="8">
        <v>0</v>
      </c>
      <c r="AO89" s="7">
        <v>0</v>
      </c>
      <c r="AP89" s="7">
        <v>0</v>
      </c>
      <c r="AQ89" s="7">
        <v>0</v>
      </c>
      <c r="AR89" s="7">
        <v>0</v>
      </c>
    </row>
    <row r="90" spans="1:44" x14ac:dyDescent="0.25">
      <c r="A90" s="7">
        <v>15909</v>
      </c>
      <c r="B90" s="5" t="s">
        <v>91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11196.403999999893</v>
      </c>
      <c r="I90" s="8">
        <v>8825.196558570482</v>
      </c>
      <c r="J90" s="18">
        <v>190021.92599999998</v>
      </c>
      <c r="K90" s="18">
        <v>190021.92999999996</v>
      </c>
      <c r="L90" s="8">
        <v>0</v>
      </c>
      <c r="M90" s="8">
        <v>200023.08</v>
      </c>
      <c r="N90" s="18">
        <v>200023.08</v>
      </c>
      <c r="O90" s="8">
        <v>0</v>
      </c>
      <c r="P90" s="8">
        <v>0</v>
      </c>
      <c r="Q90" s="8">
        <v>5327.6391236306727</v>
      </c>
      <c r="R90" s="18">
        <v>161707.16649999996</v>
      </c>
      <c r="S90" s="18">
        <v>161707.17000000001</v>
      </c>
      <c r="T90" s="8">
        <v>0</v>
      </c>
      <c r="U90" s="8">
        <v>170218.06999999998</v>
      </c>
      <c r="V90" s="18">
        <v>170218.06999999998</v>
      </c>
      <c r="W90" s="8">
        <v>0</v>
      </c>
      <c r="X90" s="8">
        <v>0</v>
      </c>
      <c r="Y90" s="8">
        <v>3457.5547997457084</v>
      </c>
      <c r="Z90" s="18">
        <v>516679.70149999997</v>
      </c>
      <c r="AA90" s="8">
        <v>518937.71</v>
      </c>
      <c r="AB90" s="8">
        <v>0</v>
      </c>
      <c r="AC90" s="8">
        <v>543873.37</v>
      </c>
      <c r="AD90" s="18">
        <v>543873.37</v>
      </c>
      <c r="AE90" s="8">
        <v>0</v>
      </c>
      <c r="AF90" s="8">
        <v>0</v>
      </c>
      <c r="AG90" s="8">
        <v>293.8366541938737</v>
      </c>
      <c r="AH90" s="8">
        <v>397843.49</v>
      </c>
      <c r="AI90" s="8">
        <v>384389.07</v>
      </c>
      <c r="AJ90" s="8">
        <v>13454.419999999984</v>
      </c>
      <c r="AK90" s="8">
        <v>594452.12</v>
      </c>
      <c r="AL90" s="8">
        <v>456365.12</v>
      </c>
      <c r="AM90" s="8">
        <v>138087</v>
      </c>
      <c r="AN90" s="8">
        <v>0</v>
      </c>
      <c r="AO90" s="7">
        <v>0</v>
      </c>
      <c r="AP90" s="7">
        <v>0</v>
      </c>
      <c r="AQ90" s="7">
        <v>0</v>
      </c>
      <c r="AR90" s="7">
        <v>0</v>
      </c>
    </row>
    <row r="91" spans="1:44" x14ac:dyDescent="0.25">
      <c r="A91" s="7">
        <v>15910</v>
      </c>
      <c r="B91" s="5" t="s">
        <v>92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35293.180000000066</v>
      </c>
      <c r="I91" s="8">
        <v>6865.6717405691579</v>
      </c>
      <c r="J91" s="8">
        <v>142874.09</v>
      </c>
      <c r="K91" s="8">
        <v>136805.08000000002</v>
      </c>
      <c r="L91" s="8">
        <v>6069.0099999999802</v>
      </c>
      <c r="M91" s="8">
        <v>155610.44999999995</v>
      </c>
      <c r="N91" s="18">
        <v>155610.44999999995</v>
      </c>
      <c r="O91" s="8">
        <v>0</v>
      </c>
      <c r="P91" s="8">
        <v>0</v>
      </c>
      <c r="Q91" s="8">
        <v>4791.9126760563386</v>
      </c>
      <c r="R91" s="8">
        <v>126258.51</v>
      </c>
      <c r="S91" s="8">
        <v>120601</v>
      </c>
      <c r="T91" s="8">
        <v>5657.5099999999948</v>
      </c>
      <c r="U91" s="8">
        <v>153101.61000000002</v>
      </c>
      <c r="V91" s="8">
        <v>152140</v>
      </c>
      <c r="W91" s="8">
        <v>961.61000000001513</v>
      </c>
      <c r="X91" s="8">
        <v>0</v>
      </c>
      <c r="Y91" s="8">
        <v>2704.6066115702479</v>
      </c>
      <c r="Z91" s="8">
        <v>372023.25</v>
      </c>
      <c r="AA91" s="8">
        <v>357655.74</v>
      </c>
      <c r="AB91" s="8">
        <v>14367.510000000009</v>
      </c>
      <c r="AC91" s="8">
        <v>425434.62</v>
      </c>
      <c r="AD91" s="8">
        <v>424115</v>
      </c>
      <c r="AE91" s="8">
        <v>1319.6199999999953</v>
      </c>
      <c r="AF91" s="8">
        <v>0</v>
      </c>
      <c r="AG91" s="8">
        <v>320.01181867162285</v>
      </c>
      <c r="AH91" s="8">
        <v>376083.31000000006</v>
      </c>
      <c r="AI91" s="8">
        <v>366884.16</v>
      </c>
      <c r="AJ91" s="8">
        <v>9199.1500000000815</v>
      </c>
      <c r="AK91" s="8">
        <v>647406.31000000006</v>
      </c>
      <c r="AL91" s="8">
        <v>488506.79</v>
      </c>
      <c r="AM91" s="8">
        <v>158899.52000000008</v>
      </c>
      <c r="AN91" s="8">
        <v>0</v>
      </c>
      <c r="AO91" s="7">
        <v>0</v>
      </c>
      <c r="AP91" s="7">
        <v>0</v>
      </c>
      <c r="AQ91" s="7">
        <v>0</v>
      </c>
      <c r="AR91" s="7">
        <v>0</v>
      </c>
    </row>
    <row r="92" spans="1:44" x14ac:dyDescent="0.25">
      <c r="A92" s="7">
        <v>15911</v>
      </c>
      <c r="B92" s="5" t="s">
        <v>93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10483.25999999998</v>
      </c>
      <c r="I92" s="8">
        <v>9631.0694904037064</v>
      </c>
      <c r="J92" s="8">
        <v>165741.41</v>
      </c>
      <c r="K92" s="8">
        <v>165845.26999999999</v>
      </c>
      <c r="L92" s="8">
        <v>0</v>
      </c>
      <c r="M92" s="8">
        <v>218288.19</v>
      </c>
      <c r="N92" s="8">
        <v>178172.27</v>
      </c>
      <c r="O92" s="8">
        <v>40115.920000000013</v>
      </c>
      <c r="P92" s="8">
        <v>0</v>
      </c>
      <c r="Q92" s="8">
        <v>5812.8704225352112</v>
      </c>
      <c r="R92" s="8">
        <v>142199.66</v>
      </c>
      <c r="S92" s="8">
        <v>140118.07</v>
      </c>
      <c r="T92" s="8">
        <v>2081.5899999999965</v>
      </c>
      <c r="U92" s="8">
        <v>185721.21</v>
      </c>
      <c r="V92" s="8">
        <v>157494.96000000002</v>
      </c>
      <c r="W92" s="8">
        <v>28226.249999999971</v>
      </c>
      <c r="X92" s="8">
        <v>0</v>
      </c>
      <c r="Y92" s="8">
        <v>3775.8306420851873</v>
      </c>
      <c r="Z92" s="8">
        <v>453640.81</v>
      </c>
      <c r="AA92" s="8">
        <v>464312.22</v>
      </c>
      <c r="AB92" s="8">
        <v>0</v>
      </c>
      <c r="AC92" s="8">
        <v>593938.16</v>
      </c>
      <c r="AD92" s="8">
        <v>497396.82999999996</v>
      </c>
      <c r="AE92" s="8">
        <v>96541.330000000075</v>
      </c>
      <c r="AF92" s="8">
        <v>0</v>
      </c>
      <c r="AG92" s="8">
        <v>373.72946561414091</v>
      </c>
      <c r="AH92" s="8">
        <v>501264.31999999995</v>
      </c>
      <c r="AI92" s="8">
        <v>482087.38</v>
      </c>
      <c r="AJ92" s="8">
        <v>19176.939999999944</v>
      </c>
      <c r="AK92" s="8">
        <v>756080.87</v>
      </c>
      <c r="AL92" s="8">
        <v>576022.48</v>
      </c>
      <c r="AM92" s="8">
        <v>180058.39</v>
      </c>
      <c r="AN92" s="8">
        <v>0</v>
      </c>
      <c r="AO92" s="7">
        <v>0</v>
      </c>
      <c r="AP92" s="7">
        <v>0</v>
      </c>
      <c r="AQ92" s="7">
        <v>0</v>
      </c>
      <c r="AR92" s="7">
        <v>0</v>
      </c>
    </row>
    <row r="93" spans="1:44" x14ac:dyDescent="0.25">
      <c r="A93" s="7">
        <v>15912</v>
      </c>
      <c r="B93" s="5" t="s">
        <v>94</v>
      </c>
      <c r="C93" s="8">
        <v>0</v>
      </c>
      <c r="D93" s="8">
        <v>42490.600000000093</v>
      </c>
      <c r="E93" s="8">
        <v>0</v>
      </c>
      <c r="F93" s="8">
        <v>0</v>
      </c>
      <c r="G93" s="8">
        <v>0</v>
      </c>
      <c r="H93" s="8">
        <v>0</v>
      </c>
      <c r="I93" s="8">
        <v>7621.7758658724915</v>
      </c>
      <c r="J93" s="8">
        <v>155092.70000000001</v>
      </c>
      <c r="K93" s="18">
        <v>155092.70000000001</v>
      </c>
      <c r="L93" s="8">
        <v>0</v>
      </c>
      <c r="M93" s="8">
        <v>172747.55000000002</v>
      </c>
      <c r="N93" s="8">
        <v>166275.04</v>
      </c>
      <c r="O93" s="8">
        <v>6472.5100000000093</v>
      </c>
      <c r="P93" s="8">
        <v>0</v>
      </c>
      <c r="Q93" s="8">
        <v>5112.6632237871672</v>
      </c>
      <c r="R93" s="8">
        <v>138929.25</v>
      </c>
      <c r="S93" s="18">
        <v>138929.25</v>
      </c>
      <c r="T93" s="8">
        <v>0</v>
      </c>
      <c r="U93" s="8">
        <v>163349.59</v>
      </c>
      <c r="V93" s="8">
        <v>154692.65</v>
      </c>
      <c r="W93" s="8">
        <v>8656.9400000000023</v>
      </c>
      <c r="X93" s="8">
        <v>0</v>
      </c>
      <c r="Y93" s="8">
        <v>2724.759122695486</v>
      </c>
      <c r="Z93" s="8">
        <v>393050.95</v>
      </c>
      <c r="AA93" s="18">
        <v>393050.95</v>
      </c>
      <c r="AB93" s="8">
        <v>0</v>
      </c>
      <c r="AC93" s="8">
        <v>428604.61</v>
      </c>
      <c r="AD93" s="8">
        <v>424757.49</v>
      </c>
      <c r="AE93" s="8">
        <v>3847.1199999999953</v>
      </c>
      <c r="AF93" s="8">
        <v>0</v>
      </c>
      <c r="AG93" s="8">
        <v>355.06226675300411</v>
      </c>
      <c r="AH93" s="8">
        <v>579719.44999999995</v>
      </c>
      <c r="AI93" s="8">
        <v>622210.05000000005</v>
      </c>
      <c r="AJ93" s="8">
        <v>0</v>
      </c>
      <c r="AK93" s="8">
        <v>718315.82</v>
      </c>
      <c r="AL93" s="8">
        <v>732589.03</v>
      </c>
      <c r="AM93" s="8">
        <v>0</v>
      </c>
      <c r="AN93" s="8">
        <v>0</v>
      </c>
      <c r="AO93" s="7">
        <v>0</v>
      </c>
      <c r="AP93" s="7">
        <v>0</v>
      </c>
      <c r="AQ93" s="7">
        <v>0</v>
      </c>
      <c r="AR93" s="7">
        <v>0</v>
      </c>
    </row>
    <row r="94" spans="1:44" x14ac:dyDescent="0.25">
      <c r="A94" s="7">
        <v>11376</v>
      </c>
      <c r="B94" s="5" t="s">
        <v>95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27268.23000000004</v>
      </c>
      <c r="I94" s="8">
        <v>8024.4359144054724</v>
      </c>
      <c r="J94" s="8">
        <v>138091.07</v>
      </c>
      <c r="K94" s="8">
        <v>137691.18</v>
      </c>
      <c r="L94" s="8">
        <v>399.89000000001397</v>
      </c>
      <c r="M94" s="8">
        <v>181873.84000000003</v>
      </c>
      <c r="N94" s="8">
        <v>148017.13</v>
      </c>
      <c r="O94" s="8">
        <v>33856.710000000021</v>
      </c>
      <c r="P94" s="8">
        <v>0</v>
      </c>
      <c r="Q94" s="8">
        <v>4646.3176838810641</v>
      </c>
      <c r="R94" s="8">
        <v>127263.20999999999</v>
      </c>
      <c r="S94" s="8">
        <v>129902.6</v>
      </c>
      <c r="T94" s="8">
        <v>0</v>
      </c>
      <c r="U94" s="8">
        <v>148449.85</v>
      </c>
      <c r="V94" s="8">
        <v>144458.66</v>
      </c>
      <c r="W94" s="8">
        <v>3991.1900000000023</v>
      </c>
      <c r="X94" s="8">
        <v>0</v>
      </c>
      <c r="Y94" s="8">
        <v>3438.4544183089633</v>
      </c>
      <c r="Z94" s="8">
        <v>332477.92000000004</v>
      </c>
      <c r="AA94" s="8">
        <v>335753.82</v>
      </c>
      <c r="AB94" s="8">
        <v>0</v>
      </c>
      <c r="AC94" s="8">
        <v>540868.88</v>
      </c>
      <c r="AD94" s="8">
        <v>366688.22000000003</v>
      </c>
      <c r="AE94" s="8">
        <v>174180.65999999997</v>
      </c>
      <c r="AF94" s="8">
        <v>0</v>
      </c>
      <c r="AG94" s="8">
        <v>421.44657377154522</v>
      </c>
      <c r="AH94" s="8">
        <v>615204.91999999993</v>
      </c>
      <c r="AI94" s="8">
        <v>582421.28999999992</v>
      </c>
      <c r="AJ94" s="8">
        <v>32783.630000000005</v>
      </c>
      <c r="AK94" s="8">
        <v>852615.91999999993</v>
      </c>
      <c r="AL94" s="8">
        <v>691165.6</v>
      </c>
      <c r="AM94" s="8">
        <v>161450.31999999995</v>
      </c>
      <c r="AN94" s="8">
        <v>0</v>
      </c>
      <c r="AO94" s="7">
        <v>0</v>
      </c>
      <c r="AP94" s="7">
        <v>0</v>
      </c>
      <c r="AQ94" s="7">
        <v>0</v>
      </c>
      <c r="AR94" s="7">
        <v>0</v>
      </c>
    </row>
    <row r="95" spans="1:44" x14ac:dyDescent="0.25">
      <c r="A95" s="7">
        <v>68184</v>
      </c>
      <c r="B95" s="5" t="s">
        <v>96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33249.940000000119</v>
      </c>
      <c r="I95" s="8">
        <v>20729.951025810722</v>
      </c>
      <c r="J95" s="8">
        <v>395254.2</v>
      </c>
      <c r="K95" s="8">
        <v>392307.37</v>
      </c>
      <c r="L95" s="8">
        <v>2946.8300000000163</v>
      </c>
      <c r="M95" s="8">
        <v>469844.34</v>
      </c>
      <c r="N95" s="8">
        <v>417577.5</v>
      </c>
      <c r="O95" s="8">
        <v>52266.840000000026</v>
      </c>
      <c r="P95" s="8">
        <v>0</v>
      </c>
      <c r="Q95" s="8">
        <v>11881.54929577465</v>
      </c>
      <c r="R95" s="8">
        <v>341822.26</v>
      </c>
      <c r="S95" s="8">
        <v>338715.99</v>
      </c>
      <c r="T95" s="8">
        <v>3106.2700000000186</v>
      </c>
      <c r="U95" s="8">
        <v>379615.50000000006</v>
      </c>
      <c r="V95" s="8">
        <v>374338.25</v>
      </c>
      <c r="W95" s="8">
        <v>5277.2500000000582</v>
      </c>
      <c r="X95" s="8">
        <v>0</v>
      </c>
      <c r="Y95" s="8">
        <v>9004.7862047043873</v>
      </c>
      <c r="Z95" s="8">
        <v>1061996.7</v>
      </c>
      <c r="AA95" s="8">
        <v>1054907.72</v>
      </c>
      <c r="AB95" s="8">
        <v>7088.9799999999814</v>
      </c>
      <c r="AC95" s="8">
        <v>1416452.87</v>
      </c>
      <c r="AD95" s="8">
        <v>1137197.74</v>
      </c>
      <c r="AE95" s="8">
        <v>279255.13000000012</v>
      </c>
      <c r="AF95" s="8">
        <v>0</v>
      </c>
      <c r="AG95" s="8">
        <v>1016.2659275259878</v>
      </c>
      <c r="AH95" s="8">
        <v>1607690.3</v>
      </c>
      <c r="AI95" s="8">
        <v>1587582.44</v>
      </c>
      <c r="AJ95" s="8">
        <v>20107.860000000102</v>
      </c>
      <c r="AK95" s="8">
        <v>2055977.11</v>
      </c>
      <c r="AL95" s="8">
        <v>1739593.8399999999</v>
      </c>
      <c r="AM95" s="8">
        <v>316383.27000000025</v>
      </c>
      <c r="AN95" s="8">
        <v>0</v>
      </c>
      <c r="AO95" s="7">
        <v>0</v>
      </c>
      <c r="AP95" s="7">
        <v>0</v>
      </c>
      <c r="AQ95" s="7">
        <v>0</v>
      </c>
      <c r="AR95" s="7">
        <v>0</v>
      </c>
    </row>
    <row r="96" spans="1:44" x14ac:dyDescent="0.25">
      <c r="A96" s="7">
        <v>11368</v>
      </c>
      <c r="B96" s="5" t="s">
        <v>97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31893.600000000064</v>
      </c>
      <c r="I96" s="8">
        <v>8068.5788660930939</v>
      </c>
      <c r="J96" s="8">
        <v>145858.89000000001</v>
      </c>
      <c r="K96" s="8">
        <v>144216.00999999998</v>
      </c>
      <c r="L96" s="8">
        <v>1642.8800000000338</v>
      </c>
      <c r="M96" s="8">
        <v>182874.33999999997</v>
      </c>
      <c r="N96" s="8">
        <v>153824.74</v>
      </c>
      <c r="O96" s="8">
        <v>29049.599999999977</v>
      </c>
      <c r="P96" s="8">
        <v>0</v>
      </c>
      <c r="Q96" s="8">
        <v>5401.561815336464</v>
      </c>
      <c r="R96" s="8">
        <v>141880.35999999999</v>
      </c>
      <c r="S96" s="8">
        <v>135603.60999999999</v>
      </c>
      <c r="T96" s="8">
        <v>6276.75</v>
      </c>
      <c r="U96" s="8">
        <v>172579.90000000002</v>
      </c>
      <c r="V96" s="8">
        <v>149148.75999999998</v>
      </c>
      <c r="W96" s="8">
        <v>23431.140000000043</v>
      </c>
      <c r="X96" s="8">
        <v>0</v>
      </c>
      <c r="Y96" s="8">
        <v>2590.2792752701844</v>
      </c>
      <c r="Z96" s="8">
        <v>313606.01</v>
      </c>
      <c r="AA96" s="8">
        <v>308032.87999999995</v>
      </c>
      <c r="AB96" s="8">
        <v>5573.1300000000629</v>
      </c>
      <c r="AC96" s="8">
        <v>407450.93000000005</v>
      </c>
      <c r="AD96" s="8">
        <v>334241.95999999996</v>
      </c>
      <c r="AE96" s="8">
        <v>73208.970000000088</v>
      </c>
      <c r="AF96" s="8">
        <v>0</v>
      </c>
      <c r="AG96" s="8">
        <v>412.62026524045143</v>
      </c>
      <c r="AH96" s="8">
        <v>591309.26</v>
      </c>
      <c r="AI96" s="8">
        <v>572908.42000000004</v>
      </c>
      <c r="AJ96" s="8">
        <v>18400.839999999967</v>
      </c>
      <c r="AK96" s="8">
        <v>834759.68000000005</v>
      </c>
      <c r="AL96" s="8">
        <v>697688.6100000001</v>
      </c>
      <c r="AM96" s="8">
        <v>137071.06999999995</v>
      </c>
      <c r="AN96" s="8">
        <v>0</v>
      </c>
      <c r="AO96" s="7">
        <v>0</v>
      </c>
      <c r="AP96" s="7">
        <v>0</v>
      </c>
      <c r="AQ96" s="7">
        <v>0</v>
      </c>
      <c r="AR96" s="7">
        <v>0</v>
      </c>
    </row>
    <row r="97" spans="1:44" x14ac:dyDescent="0.25">
      <c r="A97" s="7">
        <v>11370</v>
      </c>
      <c r="B97" s="5" t="s">
        <v>98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20979.406999999977</v>
      </c>
      <c r="I97" s="8">
        <v>10227.743657621884</v>
      </c>
      <c r="J97" s="8">
        <v>231578.93</v>
      </c>
      <c r="K97" s="8">
        <v>226805.71000000002</v>
      </c>
      <c r="L97" s="8">
        <v>4773.2199999999721</v>
      </c>
      <c r="M97" s="8">
        <v>231811.81</v>
      </c>
      <c r="N97" s="18">
        <v>231811.81</v>
      </c>
      <c r="O97" s="8">
        <v>0</v>
      </c>
      <c r="P97" s="8">
        <v>0</v>
      </c>
      <c r="Q97" s="8">
        <v>6807.4491392801256</v>
      </c>
      <c r="R97" s="8">
        <v>204742.79</v>
      </c>
      <c r="S97" s="8">
        <v>202024.14999999997</v>
      </c>
      <c r="T97" s="8">
        <v>2718.6400000000431</v>
      </c>
      <c r="U97" s="8">
        <v>217498</v>
      </c>
      <c r="V97" s="18">
        <v>217498</v>
      </c>
      <c r="W97" s="8">
        <v>0</v>
      </c>
      <c r="X97" s="8">
        <v>0</v>
      </c>
      <c r="Y97" s="8">
        <v>3474.1554990464083</v>
      </c>
      <c r="Z97" s="18">
        <v>519160.42700000003</v>
      </c>
      <c r="AA97" s="18">
        <v>519160.43</v>
      </c>
      <c r="AB97" s="8">
        <v>0</v>
      </c>
      <c r="AC97" s="8">
        <v>546484.66</v>
      </c>
      <c r="AD97" s="18">
        <v>546484.66</v>
      </c>
      <c r="AE97" s="8">
        <v>0</v>
      </c>
      <c r="AF97" s="8">
        <v>0</v>
      </c>
      <c r="AG97" s="8">
        <v>562.1844869431111</v>
      </c>
      <c r="AH97" s="8">
        <v>855171.86</v>
      </c>
      <c r="AI97" s="8">
        <v>841684.31</v>
      </c>
      <c r="AJ97" s="8">
        <v>13487.54999999993</v>
      </c>
      <c r="AK97" s="8">
        <v>1137338.5699999998</v>
      </c>
      <c r="AL97" s="8">
        <v>1018237.02</v>
      </c>
      <c r="AM97" s="8">
        <v>119101.54999999981</v>
      </c>
      <c r="AN97" s="8">
        <v>0</v>
      </c>
      <c r="AO97" s="7">
        <v>0</v>
      </c>
      <c r="AP97" s="7">
        <v>0</v>
      </c>
      <c r="AQ97" s="7">
        <v>0</v>
      </c>
      <c r="AR97" s="7">
        <v>0</v>
      </c>
    </row>
    <row r="98" spans="1:44" x14ac:dyDescent="0.25">
      <c r="A98" s="7">
        <v>11371</v>
      </c>
      <c r="B98" s="5" t="s">
        <v>99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64285.940000000061</v>
      </c>
      <c r="I98" s="8">
        <v>10590.586366644609</v>
      </c>
      <c r="J98" s="8">
        <v>195951.43</v>
      </c>
      <c r="K98" s="8">
        <v>186336.4</v>
      </c>
      <c r="L98" s="8">
        <v>9615.0299999999988</v>
      </c>
      <c r="M98" s="8">
        <v>240035.64000000004</v>
      </c>
      <c r="N98" s="8">
        <v>204300.06</v>
      </c>
      <c r="O98" s="8">
        <v>35735.580000000045</v>
      </c>
      <c r="P98" s="8">
        <v>0</v>
      </c>
      <c r="Q98" s="8">
        <v>6856.3577464788732</v>
      </c>
      <c r="R98" s="8">
        <v>172071.08</v>
      </c>
      <c r="S98" s="8">
        <v>163351.18</v>
      </c>
      <c r="T98" s="8">
        <v>8719.8999999999942</v>
      </c>
      <c r="U98" s="8">
        <v>219060.63</v>
      </c>
      <c r="V98" s="8">
        <v>188673.81</v>
      </c>
      <c r="W98" s="8">
        <v>30386.820000000007</v>
      </c>
      <c r="X98" s="8">
        <v>0</v>
      </c>
      <c r="Y98" s="8">
        <v>3800.6237762237761</v>
      </c>
      <c r="Z98" s="8">
        <v>510748</v>
      </c>
      <c r="AA98" s="8">
        <v>490437.34</v>
      </c>
      <c r="AB98" s="8">
        <v>20310.659999999974</v>
      </c>
      <c r="AC98" s="8">
        <v>597838.12</v>
      </c>
      <c r="AD98" s="8">
        <v>542223.21</v>
      </c>
      <c r="AE98" s="8">
        <v>55614.910000000033</v>
      </c>
      <c r="AF98" s="8">
        <v>0</v>
      </c>
      <c r="AG98" s="8">
        <v>632.92560316746335</v>
      </c>
      <c r="AH98" s="8">
        <v>941528.68</v>
      </c>
      <c r="AI98" s="8">
        <v>915888.33</v>
      </c>
      <c r="AJ98" s="8">
        <v>25640.350000000093</v>
      </c>
      <c r="AK98" s="8">
        <v>1280452.8</v>
      </c>
      <c r="AL98" s="8">
        <v>1105161.45</v>
      </c>
      <c r="AM98" s="8">
        <v>175291.35000000009</v>
      </c>
      <c r="AN98" s="8">
        <v>0</v>
      </c>
      <c r="AO98" s="7">
        <v>0</v>
      </c>
      <c r="AP98" s="7">
        <v>0</v>
      </c>
      <c r="AQ98" s="7">
        <v>0</v>
      </c>
      <c r="AR98" s="7">
        <v>0</v>
      </c>
    </row>
    <row r="99" spans="1:44" x14ac:dyDescent="0.25">
      <c r="A99" s="7">
        <v>11372</v>
      </c>
      <c r="B99" s="5" t="s">
        <v>100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46796.109999999957</v>
      </c>
      <c r="I99" s="8">
        <v>15944.580189719833</v>
      </c>
      <c r="J99" s="8">
        <v>200360.7</v>
      </c>
      <c r="K99" s="8">
        <v>196227.72</v>
      </c>
      <c r="L99" s="8">
        <v>4132.9800000000105</v>
      </c>
      <c r="M99" s="8">
        <v>361383.91</v>
      </c>
      <c r="N99" s="8">
        <v>215425.99</v>
      </c>
      <c r="O99" s="8">
        <v>145957.91999999998</v>
      </c>
      <c r="P99" s="8">
        <v>0</v>
      </c>
      <c r="Q99" s="8">
        <v>9490.5549295774654</v>
      </c>
      <c r="R99" s="8">
        <v>176407.78</v>
      </c>
      <c r="S99" s="8">
        <v>171580.73</v>
      </c>
      <c r="T99" s="8">
        <v>4827.0499999999884</v>
      </c>
      <c r="U99" s="8">
        <v>303223.23000000004</v>
      </c>
      <c r="V99" s="8">
        <v>198643.77000000002</v>
      </c>
      <c r="W99" s="8">
        <v>104579.46000000002</v>
      </c>
      <c r="X99" s="8">
        <v>0</v>
      </c>
      <c r="Y99" s="8">
        <v>4153.8183725365543</v>
      </c>
      <c r="Z99" s="8">
        <v>523660.77</v>
      </c>
      <c r="AA99" s="8">
        <v>512649.45000000007</v>
      </c>
      <c r="AB99" s="8">
        <v>11011.319999999949</v>
      </c>
      <c r="AC99" s="8">
        <v>653395.63</v>
      </c>
      <c r="AD99" s="8">
        <v>570727.09000000008</v>
      </c>
      <c r="AE99" s="8">
        <v>82668.539999999921</v>
      </c>
      <c r="AF99" s="8">
        <v>0</v>
      </c>
      <c r="AG99" s="8">
        <v>747.0668587839275</v>
      </c>
      <c r="AH99" s="8">
        <v>1133110.46</v>
      </c>
      <c r="AI99" s="8">
        <v>1106285.7</v>
      </c>
      <c r="AJ99" s="8">
        <v>26824.760000000009</v>
      </c>
      <c r="AK99" s="8">
        <v>1511368.55</v>
      </c>
      <c r="AL99" s="8">
        <v>1299868.8500000001</v>
      </c>
      <c r="AM99" s="8">
        <v>211499.69999999995</v>
      </c>
      <c r="AN99" s="8">
        <v>0</v>
      </c>
      <c r="AO99" s="7">
        <v>0</v>
      </c>
      <c r="AP99" s="7">
        <v>0</v>
      </c>
      <c r="AQ99" s="7">
        <v>0</v>
      </c>
      <c r="AR99" s="7">
        <v>0</v>
      </c>
    </row>
    <row r="100" spans="1:44" x14ac:dyDescent="0.25">
      <c r="A100" s="7">
        <v>31544</v>
      </c>
      <c r="B100" s="5" t="s">
        <v>101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13140.659999999683</v>
      </c>
      <c r="I100" s="8">
        <v>50290.238252812705</v>
      </c>
      <c r="J100" s="8">
        <v>719413.43</v>
      </c>
      <c r="K100" s="8">
        <v>727127.06</v>
      </c>
      <c r="L100" s="8">
        <v>0</v>
      </c>
      <c r="M100" s="8">
        <v>1139828.25</v>
      </c>
      <c r="N100" s="8">
        <v>811718.54</v>
      </c>
      <c r="O100" s="8">
        <v>328109.70999999996</v>
      </c>
      <c r="P100" s="8">
        <v>0</v>
      </c>
      <c r="Q100" s="8">
        <v>27613.078873239439</v>
      </c>
      <c r="R100" s="8">
        <v>590392.79</v>
      </c>
      <c r="S100" s="8">
        <v>599582.2300000001</v>
      </c>
      <c r="T100" s="8">
        <v>0</v>
      </c>
      <c r="U100" s="8">
        <v>882237.87000000011</v>
      </c>
      <c r="V100" s="8">
        <v>718827.3</v>
      </c>
      <c r="W100" s="8">
        <v>163410.57000000007</v>
      </c>
      <c r="X100" s="8">
        <v>0</v>
      </c>
      <c r="Y100" s="8">
        <v>22235.503750794658</v>
      </c>
      <c r="Z100" s="8">
        <v>2074825.68</v>
      </c>
      <c r="AA100" s="8">
        <v>2083339.5299999998</v>
      </c>
      <c r="AB100" s="8">
        <v>0</v>
      </c>
      <c r="AC100" s="8">
        <v>3497644.74</v>
      </c>
      <c r="AD100" s="8">
        <v>2342290.42</v>
      </c>
      <c r="AE100" s="8">
        <v>1155354.3200000003</v>
      </c>
      <c r="AF100" s="8">
        <v>0</v>
      </c>
      <c r="AG100" s="8">
        <v>2756.8477314180927</v>
      </c>
      <c r="AH100" s="8">
        <v>3766395.4099999997</v>
      </c>
      <c r="AI100" s="8">
        <v>3727837.83</v>
      </c>
      <c r="AJ100" s="8">
        <v>38557.579999999609</v>
      </c>
      <c r="AK100" s="8">
        <v>5577295.9400000004</v>
      </c>
      <c r="AL100" s="8">
        <v>4528060</v>
      </c>
      <c r="AM100" s="8">
        <v>1049235.9400000004</v>
      </c>
      <c r="AN100" s="8">
        <v>0</v>
      </c>
      <c r="AO100" s="7">
        <v>0</v>
      </c>
      <c r="AP100" s="7">
        <v>0</v>
      </c>
      <c r="AQ100" s="7">
        <v>0</v>
      </c>
      <c r="AR100" s="7">
        <v>0</v>
      </c>
    </row>
    <row r="101" spans="1:44" x14ac:dyDescent="0.25">
      <c r="A101" s="7">
        <v>11364</v>
      </c>
      <c r="B101" s="5" t="s">
        <v>102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128154.68999999987</v>
      </c>
      <c r="I101" s="8">
        <v>7996.5497463048769</v>
      </c>
      <c r="J101" s="8">
        <v>157551.75</v>
      </c>
      <c r="K101" s="8">
        <v>130834.82</v>
      </c>
      <c r="L101" s="8">
        <v>26716.929999999993</v>
      </c>
      <c r="M101" s="8">
        <v>181241.80000000002</v>
      </c>
      <c r="N101" s="8">
        <v>137648.07</v>
      </c>
      <c r="O101" s="8">
        <v>43593.73000000001</v>
      </c>
      <c r="P101" s="8">
        <v>0</v>
      </c>
      <c r="Q101" s="8">
        <v>4445.9320813771519</v>
      </c>
      <c r="R101" s="8">
        <v>135289.76999999999</v>
      </c>
      <c r="S101" s="8">
        <v>112720.34000000001</v>
      </c>
      <c r="T101" s="8">
        <v>22569.429999999978</v>
      </c>
      <c r="U101" s="8">
        <v>142047.53</v>
      </c>
      <c r="V101" s="8">
        <v>122324.66</v>
      </c>
      <c r="W101" s="8">
        <v>19722.869999999995</v>
      </c>
      <c r="X101" s="8">
        <v>0</v>
      </c>
      <c r="Y101" s="8">
        <v>3244.566560712015</v>
      </c>
      <c r="Z101" s="8">
        <v>390979.95999999996</v>
      </c>
      <c r="AA101" s="8">
        <v>347238.17</v>
      </c>
      <c r="AB101" s="8">
        <v>43741.789999999979</v>
      </c>
      <c r="AC101" s="8">
        <v>510370.32</v>
      </c>
      <c r="AD101" s="8">
        <v>364759.82</v>
      </c>
      <c r="AE101" s="8">
        <v>145610.5</v>
      </c>
      <c r="AF101" s="8">
        <v>0</v>
      </c>
      <c r="AG101" s="8">
        <v>382.4358722140114</v>
      </c>
      <c r="AH101" s="8">
        <v>595144.00999999989</v>
      </c>
      <c r="AI101" s="8">
        <v>560017.47</v>
      </c>
      <c r="AJ101" s="8">
        <v>35126.539999999921</v>
      </c>
      <c r="AK101" s="8">
        <v>773694.54</v>
      </c>
      <c r="AL101" s="8">
        <v>642673.91</v>
      </c>
      <c r="AM101" s="8">
        <v>131020.63</v>
      </c>
      <c r="AN101" s="8">
        <v>0</v>
      </c>
      <c r="AO101" s="7">
        <v>0</v>
      </c>
      <c r="AP101" s="7">
        <v>0</v>
      </c>
      <c r="AQ101" s="7">
        <v>0</v>
      </c>
      <c r="AR101" s="7">
        <v>0</v>
      </c>
    </row>
    <row r="102" spans="1:44" x14ac:dyDescent="0.25">
      <c r="A102" s="7">
        <v>280215</v>
      </c>
      <c r="B102" s="5" t="s">
        <v>103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34575.090000000026</v>
      </c>
      <c r="I102" s="8">
        <v>18088.17515993823</v>
      </c>
      <c r="J102" s="8">
        <v>347944.07999999996</v>
      </c>
      <c r="K102" s="8">
        <v>340380.21</v>
      </c>
      <c r="L102" s="8">
        <v>7563.8699999999371</v>
      </c>
      <c r="M102" s="8">
        <v>409968.49</v>
      </c>
      <c r="N102" s="8">
        <v>369822.41000000003</v>
      </c>
      <c r="O102" s="8">
        <v>40146.079999999958</v>
      </c>
      <c r="P102" s="8">
        <v>0</v>
      </c>
      <c r="Q102" s="8">
        <v>10766.763380281689</v>
      </c>
      <c r="R102" s="8">
        <v>297855.07999999996</v>
      </c>
      <c r="S102" s="8">
        <v>292263.21999999997</v>
      </c>
      <c r="T102" s="8">
        <v>5591.859999999986</v>
      </c>
      <c r="U102" s="8">
        <v>343998.08999999997</v>
      </c>
      <c r="V102" s="8">
        <v>333766.8</v>
      </c>
      <c r="W102" s="8">
        <v>10231.289999999979</v>
      </c>
      <c r="X102" s="8">
        <v>0</v>
      </c>
      <c r="Y102" s="8">
        <v>7077.4251112523834</v>
      </c>
      <c r="Z102" s="8">
        <v>948797.33000000007</v>
      </c>
      <c r="AA102" s="8">
        <v>942612.34000000008</v>
      </c>
      <c r="AB102" s="8">
        <v>6184.9899999999907</v>
      </c>
      <c r="AC102" s="8">
        <v>1113278.97</v>
      </c>
      <c r="AD102" s="8">
        <v>1033656.0700000001</v>
      </c>
      <c r="AE102" s="8">
        <v>79622.899999999907</v>
      </c>
      <c r="AF102" s="8">
        <v>0</v>
      </c>
      <c r="AG102" s="8">
        <v>1312.4657871452791</v>
      </c>
      <c r="AH102" s="8">
        <v>1732376.59</v>
      </c>
      <c r="AI102" s="8">
        <v>1717142.22</v>
      </c>
      <c r="AJ102" s="8">
        <v>15234.370000000112</v>
      </c>
      <c r="AK102" s="8">
        <v>2655210.1599999997</v>
      </c>
      <c r="AL102" s="8">
        <v>2001994.7899999998</v>
      </c>
      <c r="AM102" s="8">
        <v>653215.36999999988</v>
      </c>
      <c r="AN102" s="8">
        <v>0</v>
      </c>
      <c r="AO102" s="7">
        <v>0</v>
      </c>
      <c r="AP102" s="7">
        <v>0</v>
      </c>
      <c r="AQ102" s="7">
        <v>0</v>
      </c>
      <c r="AR102" s="7">
        <v>0</v>
      </c>
    </row>
    <row r="103" spans="1:44" x14ac:dyDescent="0.25">
      <c r="A103" s="7">
        <v>11366</v>
      </c>
      <c r="B103" s="5" t="s">
        <v>104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42863.150000000023</v>
      </c>
      <c r="I103" s="8">
        <v>11438.915508493274</v>
      </c>
      <c r="J103" s="8">
        <v>196264.21000000002</v>
      </c>
      <c r="K103" s="8">
        <v>192411.67</v>
      </c>
      <c r="L103" s="8">
        <v>3852.5400000000081</v>
      </c>
      <c r="M103" s="8">
        <v>259263.02000000002</v>
      </c>
      <c r="N103" s="8">
        <v>217995.32</v>
      </c>
      <c r="O103" s="8">
        <v>41267.700000000012</v>
      </c>
      <c r="P103" s="8">
        <v>0</v>
      </c>
      <c r="Q103" s="8">
        <v>7464.561815336463</v>
      </c>
      <c r="R103" s="8">
        <v>177403.4</v>
      </c>
      <c r="S103" s="8">
        <v>175456.61</v>
      </c>
      <c r="T103" s="8">
        <v>1946.7900000000081</v>
      </c>
      <c r="U103" s="8">
        <v>238492.75</v>
      </c>
      <c r="V103" s="8">
        <v>211520.86</v>
      </c>
      <c r="W103" s="8">
        <v>26971.890000000014</v>
      </c>
      <c r="X103" s="8">
        <v>0</v>
      </c>
      <c r="Y103" s="8">
        <v>4043.7352193261286</v>
      </c>
      <c r="Z103" s="8">
        <v>488890.83999999997</v>
      </c>
      <c r="AA103" s="8">
        <v>472447.98000000004</v>
      </c>
      <c r="AB103" s="8">
        <v>16442.859999999928</v>
      </c>
      <c r="AC103" s="8">
        <v>636079.55000000005</v>
      </c>
      <c r="AD103" s="8">
        <v>539621.87</v>
      </c>
      <c r="AE103" s="8">
        <v>96457.680000000051</v>
      </c>
      <c r="AF103" s="8">
        <v>0</v>
      </c>
      <c r="AG103" s="8">
        <v>569.37203359251043</v>
      </c>
      <c r="AH103" s="8">
        <v>808522.94000000006</v>
      </c>
      <c r="AI103" s="8">
        <v>787901.98</v>
      </c>
      <c r="AJ103" s="8">
        <v>20620.960000000079</v>
      </c>
      <c r="AK103" s="8">
        <v>1151879.48</v>
      </c>
      <c r="AL103" s="8">
        <v>1000746.1499999999</v>
      </c>
      <c r="AM103" s="8">
        <v>151133.33000000007</v>
      </c>
      <c r="AN103" s="8">
        <v>0</v>
      </c>
      <c r="AO103" s="7">
        <v>0</v>
      </c>
      <c r="AP103" s="7">
        <v>0</v>
      </c>
      <c r="AQ103" s="7">
        <v>0</v>
      </c>
      <c r="AR103" s="7">
        <v>0</v>
      </c>
    </row>
    <row r="104" spans="1:44" x14ac:dyDescent="0.25">
      <c r="A104" s="7">
        <v>11361</v>
      </c>
      <c r="B104" s="5" t="s">
        <v>105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9320.7060000000056</v>
      </c>
      <c r="I104" s="8">
        <v>8002.6437238032213</v>
      </c>
      <c r="J104" s="8">
        <v>180051.19</v>
      </c>
      <c r="K104" s="8">
        <v>172489.49</v>
      </c>
      <c r="L104" s="8">
        <v>7561.7000000000116</v>
      </c>
      <c r="M104" s="8">
        <v>181379.92</v>
      </c>
      <c r="N104" s="18">
        <v>181379.92</v>
      </c>
      <c r="O104" s="8">
        <v>0</v>
      </c>
      <c r="P104" s="8">
        <v>0</v>
      </c>
      <c r="Q104" s="8">
        <v>5158.54303599374</v>
      </c>
      <c r="R104" s="8">
        <v>153342.62</v>
      </c>
      <c r="S104" s="8">
        <v>149349.57</v>
      </c>
      <c r="T104" s="8">
        <v>3993.0499999999884</v>
      </c>
      <c r="U104" s="8">
        <v>164815.44999999998</v>
      </c>
      <c r="V104" s="18">
        <v>164815.44999999998</v>
      </c>
      <c r="W104" s="8">
        <v>0</v>
      </c>
      <c r="X104" s="8">
        <v>0</v>
      </c>
      <c r="Y104" s="8">
        <v>3032.3654164017798</v>
      </c>
      <c r="Z104" s="18">
        <v>453141.52600000001</v>
      </c>
      <c r="AA104" s="8">
        <v>468966.95</v>
      </c>
      <c r="AB104" s="8">
        <v>0</v>
      </c>
      <c r="AC104" s="8">
        <v>476991.08</v>
      </c>
      <c r="AD104" s="18">
        <v>476991.08</v>
      </c>
      <c r="AE104" s="8">
        <v>0</v>
      </c>
      <c r="AF104" s="8">
        <v>0</v>
      </c>
      <c r="AG104" s="8">
        <v>372.61391845067152</v>
      </c>
      <c r="AH104" s="8">
        <v>564781.96</v>
      </c>
      <c r="AI104" s="8">
        <v>551190.57999999996</v>
      </c>
      <c r="AJ104" s="8">
        <v>13591.380000000005</v>
      </c>
      <c r="AK104" s="8">
        <v>753824.04</v>
      </c>
      <c r="AL104" s="8">
        <v>649873.47</v>
      </c>
      <c r="AM104" s="8">
        <v>103950.57000000007</v>
      </c>
      <c r="AN104" s="8">
        <v>0</v>
      </c>
      <c r="AO104" s="7">
        <v>0</v>
      </c>
      <c r="AP104" s="7">
        <v>0</v>
      </c>
      <c r="AQ104" s="7">
        <v>0</v>
      </c>
      <c r="AR104" s="7">
        <v>0</v>
      </c>
    </row>
    <row r="105" spans="1:44" x14ac:dyDescent="0.25">
      <c r="A105" s="7">
        <v>280214</v>
      </c>
      <c r="B105" s="5" t="s">
        <v>106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159949.53999999957</v>
      </c>
      <c r="I105" s="8">
        <v>17347.951025810718</v>
      </c>
      <c r="J105" s="8">
        <v>345090.14</v>
      </c>
      <c r="K105" s="8">
        <v>323983.22000000003</v>
      </c>
      <c r="L105" s="8">
        <v>21106.919999999984</v>
      </c>
      <c r="M105" s="8">
        <v>393191.30999999994</v>
      </c>
      <c r="N105" s="8">
        <v>356482.59</v>
      </c>
      <c r="O105" s="8">
        <v>36708.719999999914</v>
      </c>
      <c r="P105" s="8">
        <v>0</v>
      </c>
      <c r="Q105" s="8">
        <v>10326.163693270737</v>
      </c>
      <c r="R105" s="8">
        <v>279762.19</v>
      </c>
      <c r="S105" s="8">
        <v>271365.26</v>
      </c>
      <c r="T105" s="8">
        <v>8396.929999999993</v>
      </c>
      <c r="U105" s="8">
        <v>329920.93000000005</v>
      </c>
      <c r="V105" s="8">
        <v>317178.43</v>
      </c>
      <c r="W105" s="8">
        <v>12742.500000000058</v>
      </c>
      <c r="X105" s="8">
        <v>0</v>
      </c>
      <c r="Y105" s="8">
        <v>6881.8518753973294</v>
      </c>
      <c r="Z105" s="8">
        <v>1022858.85</v>
      </c>
      <c r="AA105" s="8">
        <v>934797.69000000018</v>
      </c>
      <c r="AB105" s="8">
        <v>88061.1599999998</v>
      </c>
      <c r="AC105" s="8">
        <v>1082515.3</v>
      </c>
      <c r="AD105" s="8">
        <v>1051115.3700000001</v>
      </c>
      <c r="AE105" s="8">
        <v>31399.929999999935</v>
      </c>
      <c r="AF105" s="8">
        <v>0</v>
      </c>
      <c r="AG105" s="8">
        <v>1204.0117741847787</v>
      </c>
      <c r="AH105" s="8">
        <v>1503498.14</v>
      </c>
      <c r="AI105" s="8">
        <v>1461113.61</v>
      </c>
      <c r="AJ105" s="8">
        <v>42384.529999999795</v>
      </c>
      <c r="AK105" s="8">
        <v>2435800.1</v>
      </c>
      <c r="AL105" s="8">
        <v>1848865.3200000003</v>
      </c>
      <c r="AM105" s="8">
        <v>586934.7799999998</v>
      </c>
      <c r="AN105" s="8">
        <v>0</v>
      </c>
      <c r="AO105" s="7">
        <v>0</v>
      </c>
      <c r="AP105" s="7">
        <v>0</v>
      </c>
      <c r="AQ105" s="7">
        <v>0</v>
      </c>
      <c r="AR105" s="7">
        <v>0</v>
      </c>
    </row>
    <row r="106" spans="1:44" x14ac:dyDescent="0.25">
      <c r="A106" s="7">
        <v>11356</v>
      </c>
      <c r="B106" s="5" t="s">
        <v>107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64688.33799999996</v>
      </c>
      <c r="I106" s="8">
        <v>7513.0580189719849</v>
      </c>
      <c r="J106" s="18">
        <v>161769.28700000001</v>
      </c>
      <c r="K106" s="8">
        <v>157240.47</v>
      </c>
      <c r="L106" s="8">
        <v>4528.81700000001</v>
      </c>
      <c r="M106" s="8">
        <v>170283.46000000002</v>
      </c>
      <c r="N106" s="18">
        <v>170283.46000000002</v>
      </c>
      <c r="O106" s="8">
        <v>0</v>
      </c>
      <c r="P106" s="8">
        <v>0</v>
      </c>
      <c r="Q106" s="8">
        <v>4881.0253521126751</v>
      </c>
      <c r="R106" s="18">
        <v>148151.32199999999</v>
      </c>
      <c r="S106" s="8">
        <v>139040.25</v>
      </c>
      <c r="T106" s="8">
        <v>9111.0719999999856</v>
      </c>
      <c r="U106" s="8">
        <v>155948.75999999998</v>
      </c>
      <c r="V106" s="18">
        <v>155948.75999999998</v>
      </c>
      <c r="W106" s="8">
        <v>0</v>
      </c>
      <c r="X106" s="8">
        <v>0</v>
      </c>
      <c r="Y106" s="8">
        <v>2698.5938970120787</v>
      </c>
      <c r="Z106" s="18">
        <v>403264.37900000002</v>
      </c>
      <c r="AA106" s="8">
        <v>410276.80000000005</v>
      </c>
      <c r="AB106" s="8">
        <v>0</v>
      </c>
      <c r="AC106" s="8">
        <v>424488.82</v>
      </c>
      <c r="AD106" s="18">
        <v>424488.82</v>
      </c>
      <c r="AE106" s="8">
        <v>0</v>
      </c>
      <c r="AF106" s="8">
        <v>0</v>
      </c>
      <c r="AG106" s="8">
        <v>390.38796482573514</v>
      </c>
      <c r="AH106" s="8">
        <v>544277.97</v>
      </c>
      <c r="AI106" s="8">
        <v>486217.1</v>
      </c>
      <c r="AJ106" s="8">
        <v>58060.869999999995</v>
      </c>
      <c r="AK106" s="8">
        <v>789782.17999999993</v>
      </c>
      <c r="AL106" s="8">
        <v>597207.06999999995</v>
      </c>
      <c r="AM106" s="8">
        <v>192575.11</v>
      </c>
      <c r="AN106" s="8">
        <v>0</v>
      </c>
      <c r="AO106" s="7">
        <v>0</v>
      </c>
      <c r="AP106" s="7">
        <v>0</v>
      </c>
      <c r="AQ106" s="7">
        <v>0</v>
      </c>
      <c r="AR106" s="7">
        <v>0</v>
      </c>
    </row>
    <row r="107" spans="1:44" x14ac:dyDescent="0.25">
      <c r="A107" s="7">
        <v>280183</v>
      </c>
      <c r="B107" s="5" t="s">
        <v>108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23889.320000000182</v>
      </c>
      <c r="I107" s="8">
        <v>18740.719170527249</v>
      </c>
      <c r="J107" s="8">
        <v>354813.51</v>
      </c>
      <c r="K107" s="8">
        <v>350184.28</v>
      </c>
      <c r="L107" s="8">
        <v>4629.2299999999814</v>
      </c>
      <c r="M107" s="8">
        <v>424758.40000000008</v>
      </c>
      <c r="N107" s="8">
        <v>384302.88</v>
      </c>
      <c r="O107" s="8">
        <v>40455.520000000077</v>
      </c>
      <c r="P107" s="8">
        <v>0</v>
      </c>
      <c r="Q107" s="8">
        <v>11155.188732394367</v>
      </c>
      <c r="R107" s="8">
        <v>310043.34999999998</v>
      </c>
      <c r="S107" s="8">
        <v>302974.88</v>
      </c>
      <c r="T107" s="8">
        <v>7068.4699999999721</v>
      </c>
      <c r="U107" s="8">
        <v>356408.28</v>
      </c>
      <c r="V107" s="8">
        <v>351070.62</v>
      </c>
      <c r="W107" s="8">
        <v>5337.6600000000326</v>
      </c>
      <c r="X107" s="8">
        <v>0</v>
      </c>
      <c r="Y107" s="8">
        <v>8923.7790209790201</v>
      </c>
      <c r="Z107" s="8">
        <v>937923.40999999992</v>
      </c>
      <c r="AA107" s="8">
        <v>943745.28999999992</v>
      </c>
      <c r="AB107" s="8">
        <v>0</v>
      </c>
      <c r="AC107" s="8">
        <v>1403710.44</v>
      </c>
      <c r="AD107" s="8">
        <v>1046714.2499999999</v>
      </c>
      <c r="AE107" s="8">
        <v>356996.19000000006</v>
      </c>
      <c r="AF107" s="8">
        <v>0</v>
      </c>
      <c r="AG107" s="8">
        <v>1073.4225706475802</v>
      </c>
      <c r="AH107" s="8">
        <v>1412538.33</v>
      </c>
      <c r="AI107" s="8">
        <v>1394524.8299999998</v>
      </c>
      <c r="AJ107" s="8">
        <v>18013.500000000233</v>
      </c>
      <c r="AK107" s="8">
        <v>2171609</v>
      </c>
      <c r="AL107" s="8">
        <v>1637755.9299999997</v>
      </c>
      <c r="AM107" s="8">
        <v>533853.0700000003</v>
      </c>
      <c r="AN107" s="8">
        <v>0</v>
      </c>
      <c r="AO107" s="7">
        <v>0</v>
      </c>
      <c r="AP107" s="7">
        <v>0</v>
      </c>
      <c r="AQ107" s="7">
        <v>0</v>
      </c>
      <c r="AR107" s="7">
        <v>0</v>
      </c>
    </row>
    <row r="108" spans="1:44" x14ac:dyDescent="0.25">
      <c r="A108" s="7">
        <v>16990</v>
      </c>
      <c r="B108" s="5" t="s">
        <v>109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70587.599999999889</v>
      </c>
      <c r="I108" s="8">
        <v>10883.932495036401</v>
      </c>
      <c r="J108" s="8">
        <v>170190.79</v>
      </c>
      <c r="K108" s="8">
        <v>162781.56999999998</v>
      </c>
      <c r="L108" s="8">
        <v>7409.2200000000303</v>
      </c>
      <c r="M108" s="8">
        <v>246684.33000000002</v>
      </c>
      <c r="N108" s="8">
        <v>180619.68</v>
      </c>
      <c r="O108" s="8">
        <v>66064.650000000023</v>
      </c>
      <c r="P108" s="8">
        <v>0</v>
      </c>
      <c r="Q108" s="8">
        <v>6793.923943661971</v>
      </c>
      <c r="R108" s="8">
        <v>143500.59999999998</v>
      </c>
      <c r="S108" s="8">
        <v>136449.9</v>
      </c>
      <c r="T108" s="8">
        <v>7050.6999999999825</v>
      </c>
      <c r="U108" s="8">
        <v>217065.86999999997</v>
      </c>
      <c r="V108" s="8">
        <v>161595.53</v>
      </c>
      <c r="W108" s="8">
        <v>55470.339999999967</v>
      </c>
      <c r="X108" s="8">
        <v>0</v>
      </c>
      <c r="Y108" s="8">
        <v>3772.0132867132861</v>
      </c>
      <c r="Z108" s="8">
        <v>468340.23</v>
      </c>
      <c r="AA108" s="8">
        <v>450541.20000000013</v>
      </c>
      <c r="AB108" s="8">
        <v>17799.029999999853</v>
      </c>
      <c r="AC108" s="8">
        <v>593337.68999999994</v>
      </c>
      <c r="AD108" s="8">
        <v>506224.3000000001</v>
      </c>
      <c r="AE108" s="8">
        <v>87113.389999999839</v>
      </c>
      <c r="AF108" s="8">
        <v>0</v>
      </c>
      <c r="AG108" s="8">
        <v>595.37837049632492</v>
      </c>
      <c r="AH108" s="8">
        <v>1035247.38</v>
      </c>
      <c r="AI108" s="8">
        <v>996918.73</v>
      </c>
      <c r="AJ108" s="8">
        <v>38328.650000000023</v>
      </c>
      <c r="AK108" s="8">
        <v>1204492.1200000001</v>
      </c>
      <c r="AL108" s="8">
        <v>1207761.01</v>
      </c>
      <c r="AM108" s="8">
        <v>0</v>
      </c>
      <c r="AN108" s="8">
        <v>0</v>
      </c>
      <c r="AO108" s="7">
        <v>0</v>
      </c>
      <c r="AP108" s="7">
        <v>0</v>
      </c>
      <c r="AQ108" s="7">
        <v>0</v>
      </c>
      <c r="AR108" s="7">
        <v>0</v>
      </c>
    </row>
    <row r="109" spans="1:44" x14ac:dyDescent="0.25">
      <c r="A109" s="7">
        <v>16993</v>
      </c>
      <c r="B109" s="5" t="s">
        <v>110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74103.269999999815</v>
      </c>
      <c r="I109" s="8">
        <v>13239.919258769029</v>
      </c>
      <c r="J109" s="8">
        <v>255682.17</v>
      </c>
      <c r="K109" s="8">
        <v>245849.35</v>
      </c>
      <c r="L109" s="8">
        <v>9832.820000000007</v>
      </c>
      <c r="M109" s="8">
        <v>300082.77</v>
      </c>
      <c r="N109" s="8">
        <v>266618.78999999998</v>
      </c>
      <c r="O109" s="8">
        <v>33463.98000000004</v>
      </c>
      <c r="P109" s="8">
        <v>0</v>
      </c>
      <c r="Q109" s="8">
        <v>7320.2713615023458</v>
      </c>
      <c r="R109" s="8">
        <v>220240.87999999998</v>
      </c>
      <c r="S109" s="8">
        <v>212274.51</v>
      </c>
      <c r="T109" s="8">
        <v>7966.3699999999662</v>
      </c>
      <c r="U109" s="8">
        <v>233882.66999999995</v>
      </c>
      <c r="V109" s="18">
        <v>233882.66999999995</v>
      </c>
      <c r="W109" s="8">
        <v>0</v>
      </c>
      <c r="X109" s="8">
        <v>0</v>
      </c>
      <c r="Y109" s="8">
        <v>5856.9589955499041</v>
      </c>
      <c r="Z109" s="8">
        <v>690651.62999999989</v>
      </c>
      <c r="AA109" s="8">
        <v>660757.81000000006</v>
      </c>
      <c r="AB109" s="8">
        <v>29893.819999999832</v>
      </c>
      <c r="AC109" s="8">
        <v>921299.65</v>
      </c>
      <c r="AD109" s="8">
        <v>718861.27</v>
      </c>
      <c r="AE109" s="8">
        <v>202438.38</v>
      </c>
      <c r="AF109" s="8">
        <v>0</v>
      </c>
      <c r="AG109" s="8">
        <v>600.76228207625047</v>
      </c>
      <c r="AH109" s="8">
        <v>755353.4</v>
      </c>
      <c r="AI109" s="8">
        <v>728943.14</v>
      </c>
      <c r="AJ109" s="8">
        <v>26410.260000000009</v>
      </c>
      <c r="AK109" s="8">
        <v>1215384.1499999999</v>
      </c>
      <c r="AL109" s="8">
        <v>867454.95</v>
      </c>
      <c r="AM109" s="8">
        <v>347929.19999999995</v>
      </c>
      <c r="AN109" s="8">
        <v>0</v>
      </c>
      <c r="AO109" s="7">
        <v>0</v>
      </c>
      <c r="AP109" s="7">
        <v>0</v>
      </c>
      <c r="AQ109" s="7">
        <v>0</v>
      </c>
      <c r="AR109" s="7">
        <v>0</v>
      </c>
    </row>
    <row r="110" spans="1:44" x14ac:dyDescent="0.25">
      <c r="A110" s="7">
        <v>16996</v>
      </c>
      <c r="B110" s="5" t="s">
        <v>111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98989.770000000077</v>
      </c>
      <c r="I110" s="8">
        <v>11712.759761747186</v>
      </c>
      <c r="J110" s="8">
        <v>186866.59000000003</v>
      </c>
      <c r="K110" s="8">
        <v>173305.39</v>
      </c>
      <c r="L110" s="8">
        <v>13561.200000000012</v>
      </c>
      <c r="M110" s="8">
        <v>265469.69999999995</v>
      </c>
      <c r="N110" s="8">
        <v>194470.56</v>
      </c>
      <c r="O110" s="8">
        <v>70999.139999999956</v>
      </c>
      <c r="P110" s="8">
        <v>0</v>
      </c>
      <c r="Q110" s="8">
        <v>7721.9492957746479</v>
      </c>
      <c r="R110" s="8">
        <v>167050.07</v>
      </c>
      <c r="S110" s="8">
        <v>154763.96999999997</v>
      </c>
      <c r="T110" s="8">
        <v>12286.100000000035</v>
      </c>
      <c r="U110" s="8">
        <v>246716.28</v>
      </c>
      <c r="V110" s="8">
        <v>184599.70999999996</v>
      </c>
      <c r="W110" s="8">
        <v>62116.570000000036</v>
      </c>
      <c r="X110" s="8">
        <v>0</v>
      </c>
      <c r="Y110" s="8">
        <v>4023.0410680228856</v>
      </c>
      <c r="Z110" s="8">
        <v>475846.47000000009</v>
      </c>
      <c r="AA110" s="8">
        <v>441392.23000000004</v>
      </c>
      <c r="AB110" s="8">
        <v>34454.240000000049</v>
      </c>
      <c r="AC110" s="8">
        <v>632824.36</v>
      </c>
      <c r="AD110" s="8">
        <v>504596.37000000005</v>
      </c>
      <c r="AE110" s="8">
        <v>128227.98999999993</v>
      </c>
      <c r="AF110" s="8">
        <v>0</v>
      </c>
      <c r="AG110" s="8">
        <v>525.5943244672701</v>
      </c>
      <c r="AH110" s="8">
        <v>830774.4</v>
      </c>
      <c r="AI110" s="8">
        <v>792086.17</v>
      </c>
      <c r="AJ110" s="8">
        <v>38688.229999999981</v>
      </c>
      <c r="AK110" s="8">
        <v>1063314.1100000001</v>
      </c>
      <c r="AL110" s="8">
        <v>966516.74000000011</v>
      </c>
      <c r="AM110" s="8">
        <v>96797.37</v>
      </c>
      <c r="AN110" s="8">
        <v>0</v>
      </c>
      <c r="AO110" s="7">
        <v>0</v>
      </c>
      <c r="AP110" s="7">
        <v>0</v>
      </c>
      <c r="AQ110" s="7">
        <v>0</v>
      </c>
      <c r="AR110" s="7">
        <v>0</v>
      </c>
    </row>
    <row r="111" spans="1:44" x14ac:dyDescent="0.25">
      <c r="A111" s="7">
        <v>17001</v>
      </c>
      <c r="B111" s="5" t="s">
        <v>112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67831.909999999974</v>
      </c>
      <c r="I111" s="8">
        <v>13187.485991617034</v>
      </c>
      <c r="J111" s="8">
        <v>201896.91</v>
      </c>
      <c r="K111" s="8">
        <v>192209.39</v>
      </c>
      <c r="L111" s="8">
        <v>9687.5199999999895</v>
      </c>
      <c r="M111" s="8">
        <v>298894.37000000005</v>
      </c>
      <c r="N111" s="8">
        <v>213473.52000000002</v>
      </c>
      <c r="O111" s="8">
        <v>85420.850000000035</v>
      </c>
      <c r="P111" s="8">
        <v>0</v>
      </c>
      <c r="Q111" s="8">
        <v>8323.7311424100153</v>
      </c>
      <c r="R111" s="8">
        <v>183458.18</v>
      </c>
      <c r="S111" s="8">
        <v>174715.98</v>
      </c>
      <c r="T111" s="8">
        <v>8742.1999999999825</v>
      </c>
      <c r="U111" s="8">
        <v>265943.20999999996</v>
      </c>
      <c r="V111" s="8">
        <v>204691.11000000002</v>
      </c>
      <c r="W111" s="8">
        <v>61252.099999999948</v>
      </c>
      <c r="X111" s="8">
        <v>0</v>
      </c>
      <c r="Y111" s="8">
        <v>3772.2719643992368</v>
      </c>
      <c r="Z111" s="8">
        <v>488908.44999999995</v>
      </c>
      <c r="AA111" s="8">
        <v>470384.62000000005</v>
      </c>
      <c r="AB111" s="8">
        <v>18523.8299999999</v>
      </c>
      <c r="AC111" s="8">
        <v>593378.38</v>
      </c>
      <c r="AD111" s="8">
        <v>530760.70000000007</v>
      </c>
      <c r="AE111" s="8">
        <v>62617.679999999935</v>
      </c>
      <c r="AF111" s="8">
        <v>0</v>
      </c>
      <c r="AG111" s="8">
        <v>658.73120554404943</v>
      </c>
      <c r="AH111" s="8">
        <v>946730.06</v>
      </c>
      <c r="AI111" s="8">
        <v>915851.7</v>
      </c>
      <c r="AJ111" s="8">
        <v>30878.360000000102</v>
      </c>
      <c r="AK111" s="8">
        <v>1332659.3400000001</v>
      </c>
      <c r="AL111" s="8">
        <v>1130090.53</v>
      </c>
      <c r="AM111" s="8">
        <v>202568.81000000006</v>
      </c>
      <c r="AN111" s="8">
        <v>0</v>
      </c>
      <c r="AO111" s="7">
        <v>0</v>
      </c>
      <c r="AP111" s="7">
        <v>0</v>
      </c>
      <c r="AQ111" s="7">
        <v>0</v>
      </c>
      <c r="AR111" s="7">
        <v>0</v>
      </c>
    </row>
    <row r="112" spans="1:44" x14ac:dyDescent="0.25">
      <c r="A112" s="7">
        <v>68137</v>
      </c>
      <c r="B112" s="5" t="s">
        <v>113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436084.67000000179</v>
      </c>
      <c r="I112" s="8">
        <v>106473.97088021178</v>
      </c>
      <c r="J112" s="8">
        <v>2232494.6800000002</v>
      </c>
      <c r="K112" s="8">
        <v>2171385.8499999996</v>
      </c>
      <c r="L112" s="8">
        <v>61108.83000000054</v>
      </c>
      <c r="M112" s="8">
        <v>2413232.5499999998</v>
      </c>
      <c r="N112" s="8">
        <v>2340705.7099999995</v>
      </c>
      <c r="O112" s="8">
        <v>72526.840000000317</v>
      </c>
      <c r="P112" s="8">
        <v>0</v>
      </c>
      <c r="Q112" s="8">
        <v>64182.270735524253</v>
      </c>
      <c r="R112" s="8">
        <v>1910285.28</v>
      </c>
      <c r="S112" s="8">
        <v>1844600.47</v>
      </c>
      <c r="T112" s="8">
        <v>65684.810000000056</v>
      </c>
      <c r="U112" s="8">
        <v>2050623.5499999998</v>
      </c>
      <c r="V112" s="18">
        <v>2050623.5499999998</v>
      </c>
      <c r="W112" s="8">
        <v>0</v>
      </c>
      <c r="X112" s="8">
        <v>0</v>
      </c>
      <c r="Y112" s="8">
        <v>42713.295804195797</v>
      </c>
      <c r="Z112" s="8">
        <v>6069015.8100000005</v>
      </c>
      <c r="AA112" s="8">
        <v>5982762.2200000007</v>
      </c>
      <c r="AB112" s="8">
        <v>86253.589999999851</v>
      </c>
      <c r="AC112" s="8">
        <v>6718801.4299999997</v>
      </c>
      <c r="AD112" s="8">
        <v>6496849.2700000005</v>
      </c>
      <c r="AE112" s="8">
        <v>221952.15999999922</v>
      </c>
      <c r="AF112" s="8">
        <v>0</v>
      </c>
      <c r="AG112" s="8">
        <v>7196.618841661435</v>
      </c>
      <c r="AH112" s="8">
        <v>10617189.890000001</v>
      </c>
      <c r="AI112" s="8">
        <v>10394152.449999999</v>
      </c>
      <c r="AJ112" s="8">
        <v>223037.44000000134</v>
      </c>
      <c r="AK112" s="8">
        <v>14559263.68</v>
      </c>
      <c r="AL112" s="8">
        <v>11810117.16</v>
      </c>
      <c r="AM112" s="8">
        <v>2749146.5199999996</v>
      </c>
      <c r="AN112" s="8">
        <v>0</v>
      </c>
      <c r="AO112" s="7">
        <v>0</v>
      </c>
      <c r="AP112" s="7">
        <v>0</v>
      </c>
      <c r="AQ112" s="7">
        <v>0</v>
      </c>
      <c r="AR112" s="7">
        <v>0</v>
      </c>
    </row>
    <row r="113" spans="1:44" x14ac:dyDescent="0.25">
      <c r="A113" s="7">
        <v>68125</v>
      </c>
      <c r="B113" s="5" t="s">
        <v>114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230738.25999999978</v>
      </c>
      <c r="I113" s="8">
        <v>58867.86719611736</v>
      </c>
      <c r="J113" s="8">
        <v>1249309.6400000001</v>
      </c>
      <c r="K113" s="8">
        <v>1213796.5</v>
      </c>
      <c r="L113" s="8">
        <v>35513.14000000013</v>
      </c>
      <c r="M113" s="8">
        <v>1334240.21</v>
      </c>
      <c r="N113" s="8">
        <v>1296478.1399999999</v>
      </c>
      <c r="O113" s="8">
        <v>37762.070000000065</v>
      </c>
      <c r="P113" s="8">
        <v>0</v>
      </c>
      <c r="Q113" s="8">
        <v>35948.755555555559</v>
      </c>
      <c r="R113" s="8">
        <v>1051611.8599999999</v>
      </c>
      <c r="S113" s="8">
        <v>1024397.1699999999</v>
      </c>
      <c r="T113" s="8">
        <v>27214.689999999944</v>
      </c>
      <c r="U113" s="8">
        <v>1148562.74</v>
      </c>
      <c r="V113" s="8">
        <v>1140950.0999999999</v>
      </c>
      <c r="W113" s="8">
        <v>7612.6400000001304</v>
      </c>
      <c r="X113" s="8">
        <v>0</v>
      </c>
      <c r="Y113" s="8">
        <v>24326.194532739984</v>
      </c>
      <c r="Z113" s="8">
        <v>3494857.75</v>
      </c>
      <c r="AA113" s="8">
        <v>3380153.01</v>
      </c>
      <c r="AB113" s="8">
        <v>114704.74000000022</v>
      </c>
      <c r="AC113" s="8">
        <v>3826510.4</v>
      </c>
      <c r="AD113" s="8">
        <v>3633864.01</v>
      </c>
      <c r="AE113" s="8">
        <v>192646.39000000013</v>
      </c>
      <c r="AF113" s="8">
        <v>0</v>
      </c>
      <c r="AG113" s="8">
        <v>4479.3052094094619</v>
      </c>
      <c r="AH113" s="8">
        <v>5852508.4299999997</v>
      </c>
      <c r="AI113" s="8">
        <v>5799202.7400000002</v>
      </c>
      <c r="AJ113" s="8">
        <v>53305.689999999478</v>
      </c>
      <c r="AK113" s="8">
        <v>9061947.9900000002</v>
      </c>
      <c r="AL113" s="8">
        <v>6463723.3100000005</v>
      </c>
      <c r="AM113" s="8">
        <v>2598224.6799999997</v>
      </c>
      <c r="AN113" s="8">
        <v>0</v>
      </c>
      <c r="AO113" s="7">
        <v>0</v>
      </c>
      <c r="AP113" s="7">
        <v>0</v>
      </c>
      <c r="AQ113" s="7">
        <v>0</v>
      </c>
      <c r="AR113" s="7">
        <v>0</v>
      </c>
    </row>
    <row r="114" spans="1:44" x14ac:dyDescent="0.25">
      <c r="A114" s="7">
        <v>280058</v>
      </c>
      <c r="B114" s="5" t="s">
        <v>115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911756.59000000102</v>
      </c>
      <c r="I114" s="8">
        <v>112119.69556585043</v>
      </c>
      <c r="J114" s="8">
        <v>2510136.54</v>
      </c>
      <c r="K114" s="8">
        <v>2378274.9300000002</v>
      </c>
      <c r="L114" s="8">
        <v>131861.60999999987</v>
      </c>
      <c r="M114" s="8">
        <v>2541192.9</v>
      </c>
      <c r="N114" s="18">
        <v>2541192.9</v>
      </c>
      <c r="O114" s="8">
        <v>0</v>
      </c>
      <c r="P114" s="8">
        <v>0</v>
      </c>
      <c r="Q114" s="8">
        <v>70551.899530516428</v>
      </c>
      <c r="R114" s="8">
        <v>2156944.61</v>
      </c>
      <c r="S114" s="8">
        <v>2049665.5399999998</v>
      </c>
      <c r="T114" s="8">
        <v>107279.07000000007</v>
      </c>
      <c r="U114" s="8">
        <v>2254133.19</v>
      </c>
      <c r="V114" s="18">
        <v>2254133.19</v>
      </c>
      <c r="W114" s="8">
        <v>0</v>
      </c>
      <c r="X114" s="8">
        <v>0</v>
      </c>
      <c r="Y114" s="8">
        <v>43919.358169103623</v>
      </c>
      <c r="Z114" s="8">
        <v>6722042.9199999999</v>
      </c>
      <c r="AA114" s="8">
        <v>6436906.7800000003</v>
      </c>
      <c r="AB114" s="8">
        <v>285136.13999999966</v>
      </c>
      <c r="AC114" s="8">
        <v>6908515.04</v>
      </c>
      <c r="AD114" s="18">
        <v>6908515.04</v>
      </c>
      <c r="AE114" s="8">
        <v>0</v>
      </c>
      <c r="AF114" s="8">
        <v>0</v>
      </c>
      <c r="AG114" s="8">
        <v>10096.333760077507</v>
      </c>
      <c r="AH114" s="8">
        <v>14717545.190000001</v>
      </c>
      <c r="AI114" s="8">
        <v>14330065.42</v>
      </c>
      <c r="AJ114" s="8">
        <v>387479.77000000142</v>
      </c>
      <c r="AK114" s="8">
        <v>20425589.940000001</v>
      </c>
      <c r="AL114" s="8">
        <v>15882550.810000001</v>
      </c>
      <c r="AM114" s="8">
        <v>4543039.1300000008</v>
      </c>
      <c r="AN114" s="8">
        <v>0</v>
      </c>
      <c r="AO114" s="7">
        <v>0</v>
      </c>
      <c r="AP114" s="7">
        <v>0</v>
      </c>
      <c r="AQ114" s="7">
        <v>0</v>
      </c>
      <c r="AR114" s="7">
        <v>0</v>
      </c>
    </row>
    <row r="115" spans="1:44" x14ac:dyDescent="0.25">
      <c r="A115" s="7">
        <v>61053</v>
      </c>
      <c r="B115" s="5" t="s">
        <v>116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276419.85950000049</v>
      </c>
      <c r="I115" s="8">
        <v>60421.993381866312</v>
      </c>
      <c r="J115" s="8">
        <v>1360638.1099999999</v>
      </c>
      <c r="K115" s="8">
        <v>1297794.3600000001</v>
      </c>
      <c r="L115" s="8">
        <v>62843.749999999767</v>
      </c>
      <c r="M115" s="8">
        <v>1369464.48</v>
      </c>
      <c r="N115" s="18">
        <v>1369464.48</v>
      </c>
      <c r="O115" s="8">
        <v>0</v>
      </c>
      <c r="P115" s="8">
        <v>0</v>
      </c>
      <c r="Q115" s="8">
        <v>39492.279812206572</v>
      </c>
      <c r="R115" s="8">
        <v>1123489.5499999998</v>
      </c>
      <c r="S115" s="8">
        <v>1072019.54</v>
      </c>
      <c r="T115" s="8">
        <v>51470.009999999776</v>
      </c>
      <c r="U115" s="8">
        <v>1261778.3399999999</v>
      </c>
      <c r="V115" s="8">
        <v>1179364.18</v>
      </c>
      <c r="W115" s="8">
        <v>82414.159999999916</v>
      </c>
      <c r="X115" s="8">
        <v>0</v>
      </c>
      <c r="Y115" s="8">
        <v>20307.64151303242</v>
      </c>
      <c r="Z115" s="18">
        <v>3034672.4094999996</v>
      </c>
      <c r="AA115" s="18">
        <v>3034672.4099999992</v>
      </c>
      <c r="AB115" s="8">
        <v>0</v>
      </c>
      <c r="AC115" s="8">
        <v>3194392.01</v>
      </c>
      <c r="AD115" s="18">
        <v>3194392.01</v>
      </c>
      <c r="AE115" s="8">
        <v>0</v>
      </c>
      <c r="AF115" s="8">
        <v>0</v>
      </c>
      <c r="AG115" s="8">
        <v>3981.6041313449364</v>
      </c>
      <c r="AH115" s="8">
        <v>6472266</v>
      </c>
      <c r="AI115" s="8">
        <v>6310159.8999999994</v>
      </c>
      <c r="AJ115" s="8">
        <v>162106.10000000056</v>
      </c>
      <c r="AK115" s="8">
        <v>8055063.8700000001</v>
      </c>
      <c r="AL115" s="8">
        <v>7126515.5099999998</v>
      </c>
      <c r="AM115" s="8">
        <v>928548.36000000034</v>
      </c>
      <c r="AN115" s="8">
        <v>0</v>
      </c>
      <c r="AO115" s="7">
        <v>0</v>
      </c>
      <c r="AP115" s="7">
        <v>0</v>
      </c>
      <c r="AQ115" s="7">
        <v>0</v>
      </c>
      <c r="AR115" s="7">
        <v>0</v>
      </c>
    </row>
    <row r="116" spans="1:44" x14ac:dyDescent="0.25">
      <c r="A116" s="7">
        <v>61052</v>
      </c>
      <c r="B116" s="5" t="s">
        <v>117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295516.29999999946</v>
      </c>
      <c r="I116" s="8">
        <v>35738.969335980575</v>
      </c>
      <c r="J116" s="8">
        <v>736758.14999999991</v>
      </c>
      <c r="K116" s="8">
        <v>708540.32</v>
      </c>
      <c r="L116" s="8">
        <v>28217.829999999958</v>
      </c>
      <c r="M116" s="8">
        <v>810023.73999999976</v>
      </c>
      <c r="N116" s="8">
        <v>760745.37</v>
      </c>
      <c r="O116" s="8">
        <v>49278.369999999763</v>
      </c>
      <c r="P116" s="8">
        <v>0</v>
      </c>
      <c r="Q116" s="8">
        <v>21842.355555555561</v>
      </c>
      <c r="R116" s="8">
        <v>605182.62</v>
      </c>
      <c r="S116" s="8">
        <v>581769.1</v>
      </c>
      <c r="T116" s="8">
        <v>23413.520000000019</v>
      </c>
      <c r="U116" s="8">
        <v>697863.26000000013</v>
      </c>
      <c r="V116" s="8">
        <v>655360.51</v>
      </c>
      <c r="W116" s="8">
        <v>42502.750000000116</v>
      </c>
      <c r="X116" s="8">
        <v>0</v>
      </c>
      <c r="Y116" s="8">
        <v>13797.189319771136</v>
      </c>
      <c r="Z116" s="8">
        <v>2124830.88</v>
      </c>
      <c r="AA116" s="8">
        <v>2058007.82</v>
      </c>
      <c r="AB116" s="8">
        <v>66823.059999999823</v>
      </c>
      <c r="AC116" s="8">
        <v>2170297.88</v>
      </c>
      <c r="AD116" s="18">
        <v>2170297.88</v>
      </c>
      <c r="AE116" s="8">
        <v>0</v>
      </c>
      <c r="AF116" s="8">
        <v>0</v>
      </c>
      <c r="AG116" s="8">
        <v>3117.1854557677198</v>
      </c>
      <c r="AH116" s="8">
        <v>5695995.6299999999</v>
      </c>
      <c r="AI116" s="8">
        <v>5518933.7400000002</v>
      </c>
      <c r="AJ116" s="8">
        <v>177061.88999999966</v>
      </c>
      <c r="AK116" s="8">
        <v>6306284.3800000008</v>
      </c>
      <c r="AL116" s="8">
        <v>6153476.1000000006</v>
      </c>
      <c r="AM116" s="8">
        <v>152808.28000000026</v>
      </c>
      <c r="AN116" s="8">
        <v>0</v>
      </c>
      <c r="AO116" s="7">
        <v>0</v>
      </c>
      <c r="AP116" s="7">
        <v>0</v>
      </c>
      <c r="AQ116" s="7">
        <v>0</v>
      </c>
      <c r="AR116" s="7">
        <v>0</v>
      </c>
    </row>
    <row r="117" spans="1:44" x14ac:dyDescent="0.25">
      <c r="A117" s="7">
        <v>17011</v>
      </c>
      <c r="B117" s="5" t="s">
        <v>118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13661.022500000021</v>
      </c>
      <c r="I117" s="8">
        <v>9388.8669755129067</v>
      </c>
      <c r="J117" s="8">
        <v>184028.28</v>
      </c>
      <c r="K117" s="8">
        <v>178666.01</v>
      </c>
      <c r="L117" s="8">
        <v>5362.2699999999895</v>
      </c>
      <c r="M117" s="8">
        <v>212798.67</v>
      </c>
      <c r="N117" s="8">
        <v>194053.06</v>
      </c>
      <c r="O117" s="8">
        <v>18745.610000000015</v>
      </c>
      <c r="P117" s="8">
        <v>0</v>
      </c>
      <c r="Q117" s="8">
        <v>6031.3295774647886</v>
      </c>
      <c r="R117" s="8">
        <v>158478.35</v>
      </c>
      <c r="S117" s="8">
        <v>155231.21000000002</v>
      </c>
      <c r="T117" s="8">
        <v>3247.1399999999849</v>
      </c>
      <c r="U117" s="8">
        <v>192700.97999999998</v>
      </c>
      <c r="V117" s="8">
        <v>176921.71000000002</v>
      </c>
      <c r="W117" s="8">
        <v>15779.26999999996</v>
      </c>
      <c r="X117" s="8">
        <v>0</v>
      </c>
      <c r="Y117" s="8">
        <v>3154.4345200254288</v>
      </c>
      <c r="Z117" s="18">
        <v>471382.92249999999</v>
      </c>
      <c r="AA117" s="8">
        <v>477896.32999999996</v>
      </c>
      <c r="AB117" s="8">
        <v>0</v>
      </c>
      <c r="AC117" s="8">
        <v>496192.55</v>
      </c>
      <c r="AD117" s="18">
        <v>496192.55</v>
      </c>
      <c r="AE117" s="8">
        <v>0</v>
      </c>
      <c r="AF117" s="8">
        <v>0</v>
      </c>
      <c r="AG117" s="8">
        <v>402.3728392986896</v>
      </c>
      <c r="AH117" s="8">
        <v>521437.9</v>
      </c>
      <c r="AI117" s="8">
        <v>509872.88</v>
      </c>
      <c r="AJ117" s="8">
        <v>11565.020000000019</v>
      </c>
      <c r="AK117" s="8">
        <v>814028.41999999993</v>
      </c>
      <c r="AL117" s="8">
        <v>595656.71</v>
      </c>
      <c r="AM117" s="8">
        <v>218371.70999999996</v>
      </c>
      <c r="AN117" s="8">
        <v>0</v>
      </c>
      <c r="AO117" s="7">
        <v>0</v>
      </c>
      <c r="AP117" s="7">
        <v>0</v>
      </c>
      <c r="AQ117" s="7">
        <v>0</v>
      </c>
      <c r="AR117" s="7">
        <v>0</v>
      </c>
    </row>
    <row r="118" spans="1:44" x14ac:dyDescent="0.25">
      <c r="A118" s="7">
        <v>17012</v>
      </c>
      <c r="B118" s="5" t="s">
        <v>119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134748.99000000005</v>
      </c>
      <c r="I118" s="8">
        <v>7497.0161041253023</v>
      </c>
      <c r="J118" s="8">
        <v>157894.83000000002</v>
      </c>
      <c r="K118" s="8">
        <v>137424.14000000001</v>
      </c>
      <c r="L118" s="8">
        <v>20470.690000000002</v>
      </c>
      <c r="M118" s="8">
        <v>169919.86999999997</v>
      </c>
      <c r="N118" s="8">
        <v>154161.47000000003</v>
      </c>
      <c r="O118" s="8">
        <v>15758.399999999936</v>
      </c>
      <c r="P118" s="8">
        <v>0</v>
      </c>
      <c r="Q118" s="8">
        <v>5017.2676056338023</v>
      </c>
      <c r="R118" s="8">
        <v>137935.40999999997</v>
      </c>
      <c r="S118" s="8">
        <v>120807.60999999999</v>
      </c>
      <c r="T118" s="8">
        <v>17127.799999999988</v>
      </c>
      <c r="U118" s="8">
        <v>160301.69999999998</v>
      </c>
      <c r="V118" s="8">
        <v>144401.53999999998</v>
      </c>
      <c r="W118" s="8">
        <v>15900.160000000003</v>
      </c>
      <c r="X118" s="8">
        <v>0</v>
      </c>
      <c r="Y118" s="8">
        <v>3167.4298156389063</v>
      </c>
      <c r="Z118" s="8">
        <v>416660.46</v>
      </c>
      <c r="AA118" s="8">
        <v>359437.67</v>
      </c>
      <c r="AB118" s="8">
        <v>57222.790000000037</v>
      </c>
      <c r="AC118" s="8">
        <v>498236.71</v>
      </c>
      <c r="AD118" s="8">
        <v>406509.06</v>
      </c>
      <c r="AE118" s="8">
        <v>91727.650000000023</v>
      </c>
      <c r="AF118" s="8">
        <v>0</v>
      </c>
      <c r="AG118" s="8">
        <v>320.00210076764517</v>
      </c>
      <c r="AH118" s="8">
        <v>470520.21</v>
      </c>
      <c r="AI118" s="8">
        <v>430592.5</v>
      </c>
      <c r="AJ118" s="8">
        <v>39927.710000000021</v>
      </c>
      <c r="AK118" s="8">
        <v>647386.64999999991</v>
      </c>
      <c r="AL118" s="8">
        <v>531902.89</v>
      </c>
      <c r="AM118" s="8">
        <v>115483.75999999989</v>
      </c>
      <c r="AN118" s="8">
        <v>0</v>
      </c>
      <c r="AO118" s="7">
        <v>0</v>
      </c>
      <c r="AP118" s="7">
        <v>0</v>
      </c>
      <c r="AQ118" s="7">
        <v>0</v>
      </c>
      <c r="AR118" s="7">
        <v>0</v>
      </c>
    </row>
    <row r="119" spans="1:44" x14ac:dyDescent="0.25">
      <c r="A119" s="7">
        <v>17013</v>
      </c>
      <c r="B119" s="5" t="s">
        <v>120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40215.533000000025</v>
      </c>
      <c r="I119" s="8">
        <v>8907.4396646812274</v>
      </c>
      <c r="J119" s="18">
        <v>191792.76400000002</v>
      </c>
      <c r="K119" s="8">
        <v>192769.06999999998</v>
      </c>
      <c r="L119" s="8">
        <v>0</v>
      </c>
      <c r="M119" s="8">
        <v>201887.12000000002</v>
      </c>
      <c r="N119" s="18">
        <v>201887.12000000002</v>
      </c>
      <c r="O119" s="8">
        <v>0</v>
      </c>
      <c r="P119" s="8">
        <v>0</v>
      </c>
      <c r="Q119" s="8">
        <v>5935.3014084507049</v>
      </c>
      <c r="R119" s="18">
        <v>180151.236</v>
      </c>
      <c r="S119" s="8">
        <v>167606.28</v>
      </c>
      <c r="T119" s="8">
        <v>12544.956000000006</v>
      </c>
      <c r="U119" s="8">
        <v>189632.88</v>
      </c>
      <c r="V119" s="18">
        <v>189632.88</v>
      </c>
      <c r="W119" s="8">
        <v>0</v>
      </c>
      <c r="X119" s="8">
        <v>0</v>
      </c>
      <c r="Y119" s="8">
        <v>3004.7268912905274</v>
      </c>
      <c r="Z119" s="18">
        <v>449011.36299999995</v>
      </c>
      <c r="AA119" s="18">
        <v>449011.36</v>
      </c>
      <c r="AB119" s="8">
        <v>2.9999999678693712E-3</v>
      </c>
      <c r="AC119" s="8">
        <v>472643.54</v>
      </c>
      <c r="AD119" s="18">
        <v>472643.54</v>
      </c>
      <c r="AE119" s="8">
        <v>0</v>
      </c>
      <c r="AF119" s="8">
        <v>0</v>
      </c>
      <c r="AG119" s="8">
        <v>387.48475336987843</v>
      </c>
      <c r="AH119" s="8">
        <v>558683.76</v>
      </c>
      <c r="AI119" s="8">
        <v>530036.88</v>
      </c>
      <c r="AJ119" s="8">
        <v>28646.880000000005</v>
      </c>
      <c r="AK119" s="8">
        <v>783908.77999999991</v>
      </c>
      <c r="AL119" s="8">
        <v>645954.62</v>
      </c>
      <c r="AM119" s="8">
        <v>137954.15999999992</v>
      </c>
      <c r="AN119" s="8">
        <v>0</v>
      </c>
      <c r="AO119" s="7">
        <v>0</v>
      </c>
      <c r="AP119" s="7">
        <v>0</v>
      </c>
      <c r="AQ119" s="7">
        <v>0</v>
      </c>
      <c r="AR119" s="7">
        <v>0</v>
      </c>
    </row>
    <row r="120" spans="1:44" x14ac:dyDescent="0.25">
      <c r="A120" s="7">
        <v>70007</v>
      </c>
      <c r="B120" s="5" t="s">
        <v>121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110239.66000000003</v>
      </c>
      <c r="I120" s="8">
        <v>18259.297154202515</v>
      </c>
      <c r="J120" s="8">
        <v>356762.14</v>
      </c>
      <c r="K120" s="8">
        <v>345207.45999999996</v>
      </c>
      <c r="L120" s="8">
        <v>11554.680000000051</v>
      </c>
      <c r="M120" s="8">
        <v>413846.97</v>
      </c>
      <c r="N120" s="8">
        <v>378950.17999999993</v>
      </c>
      <c r="O120" s="8">
        <v>34896.790000000037</v>
      </c>
      <c r="P120" s="8">
        <v>0</v>
      </c>
      <c r="Q120" s="8">
        <v>12106.318309859154</v>
      </c>
      <c r="R120" s="8">
        <v>317782.19</v>
      </c>
      <c r="S120" s="8">
        <v>308491.18</v>
      </c>
      <c r="T120" s="8">
        <v>9291.0100000000093</v>
      </c>
      <c r="U120" s="8">
        <v>386796.87</v>
      </c>
      <c r="V120" s="8">
        <v>356057.07</v>
      </c>
      <c r="W120" s="8">
        <v>30739.799999999988</v>
      </c>
      <c r="X120" s="8">
        <v>0</v>
      </c>
      <c r="Y120" s="8">
        <v>6456.1153846153838</v>
      </c>
      <c r="Z120" s="8">
        <v>919866.65</v>
      </c>
      <c r="AA120" s="8">
        <v>891801.14</v>
      </c>
      <c r="AB120" s="8">
        <v>28065.510000000009</v>
      </c>
      <c r="AC120" s="8">
        <v>1015546.95</v>
      </c>
      <c r="AD120" s="8">
        <v>987411.05</v>
      </c>
      <c r="AE120" s="8">
        <v>28135.899999999907</v>
      </c>
      <c r="AF120" s="8">
        <v>0</v>
      </c>
      <c r="AG120" s="8">
        <v>1431.96850331427</v>
      </c>
      <c r="AH120" s="8">
        <v>2306734.7999999998</v>
      </c>
      <c r="AI120" s="8">
        <v>2245406.34</v>
      </c>
      <c r="AJ120" s="8">
        <v>61328.459999999963</v>
      </c>
      <c r="AK120" s="8">
        <v>2896972.52</v>
      </c>
      <c r="AL120" s="8">
        <v>2626276.27</v>
      </c>
      <c r="AM120" s="8">
        <v>270696.25</v>
      </c>
      <c r="AN120" s="8">
        <v>0</v>
      </c>
      <c r="AO120" s="7">
        <v>0</v>
      </c>
      <c r="AP120" s="7">
        <v>0</v>
      </c>
      <c r="AQ120" s="7">
        <v>0</v>
      </c>
      <c r="AR120" s="7">
        <v>0</v>
      </c>
    </row>
    <row r="121" spans="1:44" x14ac:dyDescent="0.25">
      <c r="A121" s="7">
        <v>17017</v>
      </c>
      <c r="B121" s="5" t="s">
        <v>122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41165.361999999936</v>
      </c>
      <c r="I121" s="8">
        <v>7599.6099713214235</v>
      </c>
      <c r="J121" s="18">
        <v>163632.90200000006</v>
      </c>
      <c r="K121" s="18">
        <v>163632.9</v>
      </c>
      <c r="L121" s="8">
        <v>2.0000000658910722E-3</v>
      </c>
      <c r="M121" s="8">
        <v>172245.16000000006</v>
      </c>
      <c r="N121" s="18">
        <v>172245.16000000006</v>
      </c>
      <c r="O121" s="8">
        <v>0</v>
      </c>
      <c r="P121" s="8">
        <v>0</v>
      </c>
      <c r="Q121" s="8">
        <v>5168.2857589984351</v>
      </c>
      <c r="R121" s="8">
        <v>164368.65</v>
      </c>
      <c r="S121" s="8">
        <v>168967.77</v>
      </c>
      <c r="T121" s="8">
        <v>0</v>
      </c>
      <c r="U121" s="8">
        <v>165126.73000000001</v>
      </c>
      <c r="V121" s="18">
        <v>165126.73000000001</v>
      </c>
      <c r="W121" s="8">
        <v>0</v>
      </c>
      <c r="X121" s="8">
        <v>0</v>
      </c>
      <c r="Y121" s="8">
        <v>2781.6816910362363</v>
      </c>
      <c r="Z121" s="8">
        <v>421081.82999999996</v>
      </c>
      <c r="AA121" s="8">
        <v>402672.46000000008</v>
      </c>
      <c r="AB121" s="8">
        <v>18409.369999999879</v>
      </c>
      <c r="AC121" s="8">
        <v>437558.53</v>
      </c>
      <c r="AD121" s="8">
        <v>422404.46000000008</v>
      </c>
      <c r="AE121" s="8">
        <v>15154.069999999949</v>
      </c>
      <c r="AF121" s="8">
        <v>0</v>
      </c>
      <c r="AG121" s="8">
        <v>451.39813748412064</v>
      </c>
      <c r="AH121" s="8">
        <v>754888.54</v>
      </c>
      <c r="AI121" s="8">
        <v>727533.43</v>
      </c>
      <c r="AJ121" s="8">
        <v>27355.109999999986</v>
      </c>
      <c r="AK121" s="8">
        <v>913210.02999999991</v>
      </c>
      <c r="AL121" s="8">
        <v>814887.19000000006</v>
      </c>
      <c r="AM121" s="8">
        <v>98322.839999999851</v>
      </c>
      <c r="AN121" s="8">
        <v>0</v>
      </c>
      <c r="AO121" s="7">
        <v>0</v>
      </c>
      <c r="AP121" s="7">
        <v>0</v>
      </c>
      <c r="AQ121" s="7">
        <v>0</v>
      </c>
      <c r="AR121" s="7">
        <v>0</v>
      </c>
    </row>
    <row r="122" spans="1:44" x14ac:dyDescent="0.25">
      <c r="A122" s="7">
        <v>68172</v>
      </c>
      <c r="B122" s="5" t="s">
        <v>123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119929.61100000027</v>
      </c>
      <c r="I122" s="8">
        <v>62672.509596293858</v>
      </c>
      <c r="J122" s="8">
        <v>1281527.8500000001</v>
      </c>
      <c r="K122" s="8">
        <v>1220702.5900000001</v>
      </c>
      <c r="L122" s="8">
        <v>60825.260000000009</v>
      </c>
      <c r="M122" s="8">
        <v>1420472.4300000002</v>
      </c>
      <c r="N122" s="8">
        <v>1302740.3500000001</v>
      </c>
      <c r="O122" s="8">
        <v>117732.08000000007</v>
      </c>
      <c r="P122" s="8">
        <v>0</v>
      </c>
      <c r="Q122" s="8">
        <v>37304.900469483568</v>
      </c>
      <c r="R122" s="8">
        <v>1091522.31</v>
      </c>
      <c r="S122" s="8">
        <v>1032417.96</v>
      </c>
      <c r="T122" s="8">
        <v>59104.350000000093</v>
      </c>
      <c r="U122" s="8">
        <v>1191891.57</v>
      </c>
      <c r="V122" s="8">
        <v>1148063.22</v>
      </c>
      <c r="W122" s="8">
        <v>43828.350000000093</v>
      </c>
      <c r="X122" s="8">
        <v>0</v>
      </c>
      <c r="Y122" s="8">
        <v>22352.919135410044</v>
      </c>
      <c r="Z122" s="18">
        <v>3340308.4709999999</v>
      </c>
      <c r="AA122" s="18">
        <v>3340308.4699999997</v>
      </c>
      <c r="AB122" s="8">
        <v>1.0000001639127731E-3</v>
      </c>
      <c r="AC122" s="8">
        <v>3516114.18</v>
      </c>
      <c r="AD122" s="18">
        <v>3516114.18</v>
      </c>
      <c r="AE122" s="8">
        <v>0</v>
      </c>
      <c r="AF122" s="8">
        <v>0</v>
      </c>
      <c r="AG122" s="8">
        <v>3113.6679304225759</v>
      </c>
      <c r="AH122" s="18">
        <v>6299168.1800000006</v>
      </c>
      <c r="AI122" s="18">
        <v>6299168.1799999997</v>
      </c>
      <c r="AJ122" s="8">
        <v>0</v>
      </c>
      <c r="AK122" s="8">
        <v>6299168.1800000006</v>
      </c>
      <c r="AL122" s="18">
        <v>6299168.1799999997</v>
      </c>
      <c r="AM122" s="8">
        <v>0</v>
      </c>
      <c r="AN122" s="8">
        <v>0</v>
      </c>
      <c r="AO122" s="7">
        <v>0</v>
      </c>
      <c r="AP122" s="7">
        <v>0</v>
      </c>
      <c r="AQ122" s="7">
        <v>0</v>
      </c>
      <c r="AR122" s="7">
        <v>0</v>
      </c>
    </row>
    <row r="123" spans="1:44" x14ac:dyDescent="0.25">
      <c r="A123" s="7">
        <v>68167</v>
      </c>
      <c r="B123" s="5" t="s">
        <v>124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136278.83999999985</v>
      </c>
      <c r="I123" s="8">
        <v>30348.841826604898</v>
      </c>
      <c r="J123" s="8">
        <v>535220.49</v>
      </c>
      <c r="K123" s="8">
        <v>508915.38000000006</v>
      </c>
      <c r="L123" s="8">
        <v>26305.109999999928</v>
      </c>
      <c r="M123" s="8">
        <v>687856.5</v>
      </c>
      <c r="N123" s="8">
        <v>543005.28</v>
      </c>
      <c r="O123" s="8">
        <v>144851.21999999997</v>
      </c>
      <c r="P123" s="8">
        <v>0</v>
      </c>
      <c r="Q123" s="8">
        <v>16784.03661971831</v>
      </c>
      <c r="R123" s="8">
        <v>459689.36000000004</v>
      </c>
      <c r="S123" s="8">
        <v>431518.76</v>
      </c>
      <c r="T123" s="8">
        <v>28170.600000000035</v>
      </c>
      <c r="U123" s="8">
        <v>536249.97</v>
      </c>
      <c r="V123" s="8">
        <v>479573.94</v>
      </c>
      <c r="W123" s="8">
        <v>56676.02999999997</v>
      </c>
      <c r="X123" s="8">
        <v>0</v>
      </c>
      <c r="Y123" s="8">
        <v>13857.752892561981</v>
      </c>
      <c r="Z123" s="8">
        <v>1440476.65</v>
      </c>
      <c r="AA123" s="8">
        <v>1405135.02</v>
      </c>
      <c r="AB123" s="8">
        <v>35341.629999999888</v>
      </c>
      <c r="AC123" s="8">
        <v>2179824.5299999998</v>
      </c>
      <c r="AD123" s="8">
        <v>1502002.18</v>
      </c>
      <c r="AE123" s="8">
        <v>677822.34999999986</v>
      </c>
      <c r="AF123" s="8">
        <v>0</v>
      </c>
      <c r="AG123" s="8">
        <v>1686.6022233536162</v>
      </c>
      <c r="AH123" s="8">
        <v>2597055.36</v>
      </c>
      <c r="AI123" s="8">
        <v>2550593.86</v>
      </c>
      <c r="AJ123" s="8">
        <v>46461.5</v>
      </c>
      <c r="AK123" s="8">
        <v>3412114.3600000003</v>
      </c>
      <c r="AL123" s="8">
        <v>2878169.59</v>
      </c>
      <c r="AM123" s="8">
        <v>533944.77000000048</v>
      </c>
      <c r="AN123" s="8">
        <v>0</v>
      </c>
      <c r="AO123" s="7">
        <v>0</v>
      </c>
      <c r="AP123" s="7">
        <v>0</v>
      </c>
      <c r="AQ123" s="7">
        <v>0</v>
      </c>
      <c r="AR123" s="7">
        <v>0</v>
      </c>
    </row>
    <row r="124" spans="1:44" x14ac:dyDescent="0.25">
      <c r="A124" s="7">
        <v>70008</v>
      </c>
      <c r="B124" s="5" t="s">
        <v>125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126427.2519999994</v>
      </c>
      <c r="I124" s="8">
        <v>37899.52172953893</v>
      </c>
      <c r="J124" s="8">
        <v>655546.35</v>
      </c>
      <c r="K124" s="8">
        <v>635566.53999999992</v>
      </c>
      <c r="L124" s="8">
        <v>19979.810000000056</v>
      </c>
      <c r="M124" s="8">
        <v>858992.6599999998</v>
      </c>
      <c r="N124" s="8">
        <v>689377.03999999992</v>
      </c>
      <c r="O124" s="8">
        <v>169615.61999999988</v>
      </c>
      <c r="P124" s="8">
        <v>0</v>
      </c>
      <c r="Q124" s="8">
        <v>20058.668857589983</v>
      </c>
      <c r="R124" s="8">
        <v>561288.78</v>
      </c>
      <c r="S124" s="8">
        <v>541350.30000000005</v>
      </c>
      <c r="T124" s="8">
        <v>19938.479999999981</v>
      </c>
      <c r="U124" s="8">
        <v>640874.47</v>
      </c>
      <c r="V124" s="8">
        <v>617204.65</v>
      </c>
      <c r="W124" s="8">
        <v>23669.819999999949</v>
      </c>
      <c r="X124" s="8">
        <v>0</v>
      </c>
      <c r="Y124" s="8">
        <v>11280.37736808646</v>
      </c>
      <c r="Z124" s="18">
        <v>1685683.192</v>
      </c>
      <c r="AA124" s="18">
        <v>1685683.1900000002</v>
      </c>
      <c r="AB124" s="8">
        <v>1.999999862164259E-3</v>
      </c>
      <c r="AC124" s="8">
        <v>1774403.36</v>
      </c>
      <c r="AD124" s="18">
        <v>1774403.36</v>
      </c>
      <c r="AE124" s="8">
        <v>0</v>
      </c>
      <c r="AF124" s="8">
        <v>0</v>
      </c>
      <c r="AG124" s="8">
        <v>2050.7773581734691</v>
      </c>
      <c r="AH124" s="8">
        <v>3093274.9499999997</v>
      </c>
      <c r="AI124" s="8">
        <v>3006765.99</v>
      </c>
      <c r="AJ124" s="8">
        <v>86508.959999999497</v>
      </c>
      <c r="AK124" s="8">
        <v>4148866.1500000004</v>
      </c>
      <c r="AL124" s="8">
        <v>3432317.0300000003</v>
      </c>
      <c r="AM124" s="8">
        <v>716549.12000000011</v>
      </c>
      <c r="AN124" s="8">
        <v>0</v>
      </c>
      <c r="AO124" s="7">
        <v>0</v>
      </c>
      <c r="AP124" s="7">
        <v>0</v>
      </c>
      <c r="AQ124" s="7">
        <v>0</v>
      </c>
      <c r="AR124" s="7">
        <v>0</v>
      </c>
    </row>
    <row r="125" spans="1:44" x14ac:dyDescent="0.25">
      <c r="A125" s="7">
        <v>370004</v>
      </c>
      <c r="B125" s="5" t="s">
        <v>126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219408.19000000064</v>
      </c>
      <c r="I125" s="8">
        <v>54317.00286785794</v>
      </c>
      <c r="J125" s="8">
        <v>1110979.97</v>
      </c>
      <c r="K125" s="8">
        <v>1076927.5899999999</v>
      </c>
      <c r="L125" s="8">
        <v>34052.380000000121</v>
      </c>
      <c r="M125" s="8">
        <v>1231094.8700000001</v>
      </c>
      <c r="N125" s="8">
        <v>1135924.8999999999</v>
      </c>
      <c r="O125" s="8">
        <v>95169.970000000205</v>
      </c>
      <c r="P125" s="8">
        <v>0</v>
      </c>
      <c r="Q125" s="8">
        <v>32196.969014084505</v>
      </c>
      <c r="R125" s="8">
        <v>946255.22</v>
      </c>
      <c r="S125" s="8">
        <v>908142.32000000007</v>
      </c>
      <c r="T125" s="8">
        <v>38112.899999999907</v>
      </c>
      <c r="U125" s="8">
        <v>1028693.1599999999</v>
      </c>
      <c r="V125" s="8">
        <v>991308.28</v>
      </c>
      <c r="W125" s="8">
        <v>37384.879999999888</v>
      </c>
      <c r="X125" s="8">
        <v>0</v>
      </c>
      <c r="Y125" s="8">
        <v>23218.120152574695</v>
      </c>
      <c r="Z125" s="8">
        <v>3045594.11</v>
      </c>
      <c r="AA125" s="8">
        <v>2996610.6500000004</v>
      </c>
      <c r="AB125" s="8">
        <v>48983.459999999497</v>
      </c>
      <c r="AC125" s="8">
        <v>3652210.3</v>
      </c>
      <c r="AD125" s="8">
        <v>3181942.5000000005</v>
      </c>
      <c r="AE125" s="8">
        <v>470267.79999999935</v>
      </c>
      <c r="AF125" s="8">
        <v>0</v>
      </c>
      <c r="AG125" s="8">
        <v>3096.2100174487291</v>
      </c>
      <c r="AH125" s="8">
        <v>6084039.3900000006</v>
      </c>
      <c r="AI125" s="8">
        <v>5985779.9399999995</v>
      </c>
      <c r="AJ125" s="8">
        <v>98259.450000001118</v>
      </c>
      <c r="AK125" s="8">
        <v>6263849.6000000006</v>
      </c>
      <c r="AL125" s="18">
        <v>6263849.5999999996</v>
      </c>
      <c r="AM125" s="8">
        <v>0</v>
      </c>
      <c r="AN125" s="8">
        <v>0</v>
      </c>
      <c r="AO125" s="7">
        <v>0</v>
      </c>
      <c r="AP125" s="7">
        <v>0</v>
      </c>
      <c r="AQ125" s="7">
        <v>0</v>
      </c>
      <c r="AR125" s="7">
        <v>0</v>
      </c>
    </row>
    <row r="126" spans="1:44" x14ac:dyDescent="0.25">
      <c r="A126" s="7">
        <v>280083</v>
      </c>
      <c r="B126" s="5" t="s">
        <v>127</v>
      </c>
      <c r="C126" s="8">
        <v>0</v>
      </c>
      <c r="D126" s="8">
        <v>48643.330000000075</v>
      </c>
      <c r="E126" s="8">
        <v>0</v>
      </c>
      <c r="F126" s="8">
        <v>0</v>
      </c>
      <c r="G126" s="8">
        <v>0</v>
      </c>
      <c r="H126" s="8">
        <v>0</v>
      </c>
      <c r="I126" s="8">
        <v>25064.557688065299</v>
      </c>
      <c r="J126" s="8">
        <v>392466.95</v>
      </c>
      <c r="K126" s="8">
        <v>397683.23000000004</v>
      </c>
      <c r="L126" s="8">
        <v>0</v>
      </c>
      <c r="M126" s="8">
        <v>568088.19999999995</v>
      </c>
      <c r="N126" s="8">
        <v>430287.98000000004</v>
      </c>
      <c r="O126" s="8">
        <v>137800.21999999991</v>
      </c>
      <c r="P126" s="8">
        <v>0</v>
      </c>
      <c r="Q126" s="8">
        <v>17488.478873239437</v>
      </c>
      <c r="R126" s="8">
        <v>337854.8</v>
      </c>
      <c r="S126" s="8">
        <v>342191.77999999997</v>
      </c>
      <c r="T126" s="8">
        <v>0</v>
      </c>
      <c r="U126" s="8">
        <v>558756.9</v>
      </c>
      <c r="V126" s="8">
        <v>388153.51999999996</v>
      </c>
      <c r="W126" s="8">
        <v>170603.38000000006</v>
      </c>
      <c r="X126" s="8">
        <v>0</v>
      </c>
      <c r="Y126" s="8">
        <v>7573.9856961220585</v>
      </c>
      <c r="Z126" s="8">
        <v>1053627.3199999998</v>
      </c>
      <c r="AA126" s="8">
        <v>1064612.48</v>
      </c>
      <c r="AB126" s="8">
        <v>0</v>
      </c>
      <c r="AC126" s="8">
        <v>1191387.95</v>
      </c>
      <c r="AD126" s="8">
        <v>1166472.47</v>
      </c>
      <c r="AE126" s="8">
        <v>24915.479999999981</v>
      </c>
      <c r="AF126" s="8">
        <v>0</v>
      </c>
      <c r="AG126" s="8">
        <v>864.89976619691856</v>
      </c>
      <c r="AH126" s="8">
        <v>1051278.27</v>
      </c>
      <c r="AI126" s="8">
        <v>1079383.18</v>
      </c>
      <c r="AJ126" s="8">
        <v>0</v>
      </c>
      <c r="AK126" s="8">
        <v>1749752.77</v>
      </c>
      <c r="AL126" s="8">
        <v>1242645.48</v>
      </c>
      <c r="AM126" s="8">
        <v>507107.29000000004</v>
      </c>
      <c r="AN126" s="8">
        <v>0</v>
      </c>
      <c r="AO126" s="7">
        <v>0</v>
      </c>
      <c r="AP126" s="7">
        <v>0</v>
      </c>
      <c r="AQ126" s="7">
        <v>0</v>
      </c>
      <c r="AR126" s="7">
        <v>0</v>
      </c>
    </row>
    <row r="127" spans="1:44" s="20" customFormat="1" x14ac:dyDescent="0.25">
      <c r="A127" s="22">
        <v>280009</v>
      </c>
      <c r="B127" s="17" t="s">
        <v>128</v>
      </c>
      <c r="C127" s="19">
        <v>0</v>
      </c>
      <c r="D127" s="8">
        <v>0</v>
      </c>
      <c r="E127" s="19">
        <v>0</v>
      </c>
      <c r="F127" s="19">
        <v>0</v>
      </c>
      <c r="G127" s="19">
        <v>0</v>
      </c>
      <c r="H127" s="19">
        <v>98119.030000000028</v>
      </c>
      <c r="I127" s="19">
        <v>21157.533642179573</v>
      </c>
      <c r="J127" s="19">
        <v>456713.13</v>
      </c>
      <c r="K127" s="19">
        <v>429578.81000000006</v>
      </c>
      <c r="L127" s="19">
        <v>27134.319999999949</v>
      </c>
      <c r="M127" s="19">
        <v>479535.5</v>
      </c>
      <c r="N127" s="19">
        <v>446270.98000000004</v>
      </c>
      <c r="O127" s="19">
        <v>33264.51999999996</v>
      </c>
      <c r="P127" s="19">
        <v>0</v>
      </c>
      <c r="Q127" s="19">
        <v>21157.530453834115</v>
      </c>
      <c r="R127" s="19">
        <v>427920.1</v>
      </c>
      <c r="S127" s="19">
        <v>403175.28</v>
      </c>
      <c r="T127" s="19">
        <v>24744.819999999949</v>
      </c>
      <c r="U127" s="19">
        <v>675355.6</v>
      </c>
      <c r="V127" s="19">
        <v>426705.5</v>
      </c>
      <c r="W127" s="19">
        <v>248650.09999999998</v>
      </c>
      <c r="X127" s="19">
        <v>0</v>
      </c>
      <c r="Y127" s="19">
        <v>348.53977865323492</v>
      </c>
      <c r="Z127" s="19">
        <v>669844.6100000001</v>
      </c>
      <c r="AA127" s="19">
        <v>623604.72</v>
      </c>
      <c r="AB127" s="19">
        <v>46239.89000000013</v>
      </c>
      <c r="AC127" s="19">
        <v>705120.37</v>
      </c>
      <c r="AD127" s="19">
        <v>648407.04999999993</v>
      </c>
      <c r="AE127" s="19">
        <v>56713.320000000065</v>
      </c>
      <c r="AF127" s="19">
        <v>0</v>
      </c>
      <c r="AG127" s="19">
        <v>1622.2753785088996</v>
      </c>
      <c r="AH127" s="23">
        <v>3281976.6499999994</v>
      </c>
      <c r="AI127" s="23">
        <v>3281976.65</v>
      </c>
      <c r="AJ127" s="19">
        <v>0</v>
      </c>
      <c r="AK127" s="19">
        <v>3281976.6499999994</v>
      </c>
      <c r="AL127" s="23">
        <v>3281976.65</v>
      </c>
      <c r="AM127" s="19">
        <v>0</v>
      </c>
      <c r="AN127" s="19">
        <v>0</v>
      </c>
      <c r="AO127" s="7">
        <v>0</v>
      </c>
      <c r="AP127" s="7">
        <v>0</v>
      </c>
      <c r="AQ127" s="7">
        <v>0</v>
      </c>
      <c r="AR127" s="7">
        <v>0</v>
      </c>
    </row>
    <row r="128" spans="1:44" s="20" customFormat="1" x14ac:dyDescent="0.25">
      <c r="A128" s="22">
        <v>280005</v>
      </c>
      <c r="B128" s="17" t="s">
        <v>129</v>
      </c>
      <c r="C128" s="19">
        <v>0</v>
      </c>
      <c r="D128" s="8">
        <v>0</v>
      </c>
      <c r="E128" s="19">
        <v>0</v>
      </c>
      <c r="F128" s="19">
        <v>0</v>
      </c>
      <c r="G128" s="19">
        <v>0</v>
      </c>
      <c r="H128" s="19">
        <v>70301.090000000026</v>
      </c>
      <c r="I128" s="19">
        <v>21379.853518641077</v>
      </c>
      <c r="J128" s="19">
        <v>501126.89999999997</v>
      </c>
      <c r="K128" s="19">
        <v>488466.57</v>
      </c>
      <c r="L128" s="19">
        <v>12660.329999999958</v>
      </c>
      <c r="M128" s="19">
        <v>484574.38</v>
      </c>
      <c r="N128" s="19">
        <v>505128.16000000003</v>
      </c>
      <c r="O128" s="19">
        <v>0</v>
      </c>
      <c r="P128" s="19">
        <v>0</v>
      </c>
      <c r="Q128" s="19">
        <v>21379.849467918626</v>
      </c>
      <c r="R128" s="19">
        <v>456744.02</v>
      </c>
      <c r="S128" s="19">
        <v>451278.54</v>
      </c>
      <c r="T128" s="19">
        <v>5465.4800000000396</v>
      </c>
      <c r="U128" s="19">
        <v>683712.7300000001</v>
      </c>
      <c r="V128" s="19">
        <v>474765.62</v>
      </c>
      <c r="W128" s="19">
        <v>208947.1100000001</v>
      </c>
      <c r="X128" s="19">
        <v>0</v>
      </c>
      <c r="Y128" s="19">
        <v>402.38421804485262</v>
      </c>
      <c r="Z128" s="19">
        <v>772398.87</v>
      </c>
      <c r="AA128" s="19">
        <v>720223.59</v>
      </c>
      <c r="AB128" s="19">
        <v>52175.280000000028</v>
      </c>
      <c r="AC128" s="19">
        <v>814051.44</v>
      </c>
      <c r="AD128" s="19">
        <v>743835.97</v>
      </c>
      <c r="AE128" s="19">
        <v>70215.469999999972</v>
      </c>
      <c r="AF128" s="19">
        <v>0</v>
      </c>
      <c r="AG128" s="19">
        <v>2180.1682245300462</v>
      </c>
      <c r="AH128" s="23">
        <v>4410632.9300000006</v>
      </c>
      <c r="AI128" s="23">
        <v>4410632.93</v>
      </c>
      <c r="AJ128" s="19">
        <v>0</v>
      </c>
      <c r="AK128" s="19">
        <v>4410632.9300000006</v>
      </c>
      <c r="AL128" s="23">
        <v>4410632.93</v>
      </c>
      <c r="AM128" s="19">
        <v>0</v>
      </c>
      <c r="AN128" s="19">
        <v>0</v>
      </c>
      <c r="AO128" s="7">
        <v>0</v>
      </c>
      <c r="AP128" s="7">
        <v>0</v>
      </c>
      <c r="AQ128" s="7">
        <v>0</v>
      </c>
      <c r="AR128" s="7">
        <v>0</v>
      </c>
    </row>
    <row r="129" spans="1:44" x14ac:dyDescent="0.25">
      <c r="A129" s="7">
        <v>61049</v>
      </c>
      <c r="B129" s="5" t="s">
        <v>130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108543.65499999956</v>
      </c>
      <c r="I129" s="8">
        <v>23524.606662254577</v>
      </c>
      <c r="J129" s="18">
        <v>506525.94949999993</v>
      </c>
      <c r="K129" s="18">
        <v>506525.95</v>
      </c>
      <c r="L129" s="8">
        <v>0</v>
      </c>
      <c r="M129" s="8">
        <v>533185.21</v>
      </c>
      <c r="N129" s="18">
        <v>533185.21</v>
      </c>
      <c r="O129" s="8">
        <v>0</v>
      </c>
      <c r="P129" s="8">
        <v>0</v>
      </c>
      <c r="Q129" s="8">
        <v>14939.273239436621</v>
      </c>
      <c r="R129" s="8">
        <v>454808.30000000005</v>
      </c>
      <c r="S129" s="8">
        <v>442338.77</v>
      </c>
      <c r="T129" s="8">
        <v>12469.530000000028</v>
      </c>
      <c r="U129" s="8">
        <v>477309.78</v>
      </c>
      <c r="V129" s="18">
        <v>477309.78</v>
      </c>
      <c r="W129" s="8">
        <v>0</v>
      </c>
      <c r="X129" s="8">
        <v>0</v>
      </c>
      <c r="Y129" s="8">
        <v>9032.8193897012079</v>
      </c>
      <c r="Z129" s="18">
        <v>1349819.3654999998</v>
      </c>
      <c r="AA129" s="18">
        <v>1349819.37</v>
      </c>
      <c r="AB129" s="8">
        <v>0</v>
      </c>
      <c r="AC129" s="8">
        <v>1420862.49</v>
      </c>
      <c r="AD129" s="18">
        <v>1420862.49</v>
      </c>
      <c r="AE129" s="8">
        <v>0</v>
      </c>
      <c r="AF129" s="8">
        <v>0</v>
      </c>
      <c r="AG129" s="8">
        <v>1708.484100896163</v>
      </c>
      <c r="AH129" s="8">
        <v>3124406.21</v>
      </c>
      <c r="AI129" s="8">
        <v>3028332.08</v>
      </c>
      <c r="AJ129" s="8">
        <v>96074.129999999888</v>
      </c>
      <c r="AK129" s="8">
        <v>3456382.93</v>
      </c>
      <c r="AL129" s="18">
        <v>3456382.93</v>
      </c>
      <c r="AM129" s="8">
        <v>0</v>
      </c>
      <c r="AN129" s="8">
        <v>0</v>
      </c>
      <c r="AO129" s="7">
        <v>0</v>
      </c>
      <c r="AP129" s="7">
        <v>0</v>
      </c>
      <c r="AQ129" s="7">
        <v>0</v>
      </c>
      <c r="AR129" s="7">
        <v>0</v>
      </c>
    </row>
    <row r="130" spans="1:44" x14ac:dyDescent="0.25">
      <c r="A130" s="7">
        <v>61050</v>
      </c>
      <c r="B130" s="5" t="s">
        <v>131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275292.75</v>
      </c>
      <c r="I130" s="8">
        <v>30391.841606000442</v>
      </c>
      <c r="J130" s="8">
        <v>546027.93000000005</v>
      </c>
      <c r="K130" s="8">
        <v>500037.49</v>
      </c>
      <c r="L130" s="8">
        <v>45990.440000000061</v>
      </c>
      <c r="M130" s="8">
        <v>688831.09</v>
      </c>
      <c r="N130" s="8">
        <v>549126.88</v>
      </c>
      <c r="O130" s="8">
        <v>139704.20999999996</v>
      </c>
      <c r="P130" s="8">
        <v>0</v>
      </c>
      <c r="Q130" s="8">
        <v>18817.041314553986</v>
      </c>
      <c r="R130" s="8">
        <v>478008.03</v>
      </c>
      <c r="S130" s="8">
        <v>435955.42000000004</v>
      </c>
      <c r="T130" s="8">
        <v>42052.609999999986</v>
      </c>
      <c r="U130" s="8">
        <v>601204.46999999986</v>
      </c>
      <c r="V130" s="8">
        <v>505154.59000000008</v>
      </c>
      <c r="W130" s="8">
        <v>96049.879999999772</v>
      </c>
      <c r="X130" s="8">
        <v>0</v>
      </c>
      <c r="Y130" s="8">
        <v>11294.417546090272</v>
      </c>
      <c r="Z130" s="8">
        <v>1436413.83</v>
      </c>
      <c r="AA130" s="8">
        <v>1322736.77</v>
      </c>
      <c r="AB130" s="8">
        <v>113677.06000000006</v>
      </c>
      <c r="AC130" s="8">
        <v>1776611.88</v>
      </c>
      <c r="AD130" s="8">
        <v>1466538.57</v>
      </c>
      <c r="AE130" s="8">
        <v>310073.30999999982</v>
      </c>
      <c r="AF130" s="8">
        <v>0</v>
      </c>
      <c r="AG130" s="8">
        <v>1114.109081742105</v>
      </c>
      <c r="AH130" s="8">
        <v>1662982.42</v>
      </c>
      <c r="AI130" s="8">
        <v>1589409.78</v>
      </c>
      <c r="AJ130" s="8">
        <v>73572.639999999898</v>
      </c>
      <c r="AK130" s="8">
        <v>2253920.66</v>
      </c>
      <c r="AL130" s="8">
        <v>1882092.88</v>
      </c>
      <c r="AM130" s="8">
        <v>371827.78000000026</v>
      </c>
      <c r="AN130" s="8">
        <v>0</v>
      </c>
      <c r="AO130" s="7">
        <v>0</v>
      </c>
      <c r="AP130" s="7">
        <v>0</v>
      </c>
      <c r="AQ130" s="7">
        <v>0</v>
      </c>
      <c r="AR130" s="7">
        <v>0</v>
      </c>
    </row>
    <row r="131" spans="1:44" x14ac:dyDescent="0.25">
      <c r="A131" s="7">
        <v>17192</v>
      </c>
      <c r="B131" s="5" t="s">
        <v>132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40923.033500000092</v>
      </c>
      <c r="I131" s="8">
        <v>7843.3275976174727</v>
      </c>
      <c r="J131" s="18">
        <v>168880.56900000002</v>
      </c>
      <c r="K131" s="18">
        <v>168880.57</v>
      </c>
      <c r="L131" s="8">
        <v>0</v>
      </c>
      <c r="M131" s="8">
        <v>177769.02000000002</v>
      </c>
      <c r="N131" s="18">
        <v>177769.02000000002</v>
      </c>
      <c r="O131" s="8">
        <v>0</v>
      </c>
      <c r="P131" s="8">
        <v>0</v>
      </c>
      <c r="Q131" s="8">
        <v>4223.3023474178417</v>
      </c>
      <c r="R131" s="18">
        <v>128187.78450000002</v>
      </c>
      <c r="S131" s="18">
        <v>128187.78000000003</v>
      </c>
      <c r="T131" s="8">
        <v>4.4999999954598024E-3</v>
      </c>
      <c r="U131" s="8">
        <v>134934.51000000004</v>
      </c>
      <c r="V131" s="18">
        <v>134934.51000000004</v>
      </c>
      <c r="W131" s="8">
        <v>0</v>
      </c>
      <c r="X131" s="8">
        <v>0</v>
      </c>
      <c r="Y131" s="8">
        <v>3493.4689764780674</v>
      </c>
      <c r="Z131" s="8">
        <v>509008.41000000003</v>
      </c>
      <c r="AA131" s="8">
        <v>486745.35000000003</v>
      </c>
      <c r="AB131" s="8">
        <v>22263.059999999998</v>
      </c>
      <c r="AC131" s="8">
        <v>549522.67000000004</v>
      </c>
      <c r="AD131" s="8">
        <v>545336.13</v>
      </c>
      <c r="AE131" s="8">
        <v>4186.5400000000373</v>
      </c>
      <c r="AF131" s="8">
        <v>0</v>
      </c>
      <c r="AG131" s="8">
        <v>573.5831978132245</v>
      </c>
      <c r="AH131" s="8">
        <v>754608.2300000001</v>
      </c>
      <c r="AI131" s="8">
        <v>735948.26</v>
      </c>
      <c r="AJ131" s="8">
        <v>18659.970000000088</v>
      </c>
      <c r="AK131" s="8">
        <v>1160398.96</v>
      </c>
      <c r="AL131" s="8">
        <v>893983.72</v>
      </c>
      <c r="AM131" s="8">
        <v>266415.24</v>
      </c>
      <c r="AN131" s="8">
        <v>0</v>
      </c>
      <c r="AO131" s="7">
        <v>0</v>
      </c>
      <c r="AP131" s="7">
        <v>0</v>
      </c>
      <c r="AQ131" s="7">
        <v>0</v>
      </c>
      <c r="AR131" s="7">
        <v>0</v>
      </c>
    </row>
    <row r="132" spans="1:44" x14ac:dyDescent="0.25">
      <c r="A132" s="7">
        <v>17193</v>
      </c>
      <c r="B132" s="5" t="s">
        <v>133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245111.32000000018</v>
      </c>
      <c r="I132" s="8">
        <v>22806.465034193694</v>
      </c>
      <c r="J132" s="8">
        <v>396382.66000000003</v>
      </c>
      <c r="K132" s="8">
        <v>335738.89</v>
      </c>
      <c r="L132" s="8">
        <v>60643.770000000019</v>
      </c>
      <c r="M132" s="8">
        <v>516908.53</v>
      </c>
      <c r="N132" s="8">
        <v>375477.91000000003</v>
      </c>
      <c r="O132" s="8">
        <v>141430.62</v>
      </c>
      <c r="P132" s="8">
        <v>0</v>
      </c>
      <c r="Q132" s="8">
        <v>13086.314866979656</v>
      </c>
      <c r="R132" s="8">
        <v>369899.71</v>
      </c>
      <c r="S132" s="8">
        <v>311981.7</v>
      </c>
      <c r="T132" s="8">
        <v>57918.010000000009</v>
      </c>
      <c r="U132" s="8">
        <v>418107.76</v>
      </c>
      <c r="V132" s="8">
        <v>368000.17000000004</v>
      </c>
      <c r="W132" s="8">
        <v>50107.589999999967</v>
      </c>
      <c r="X132" s="8">
        <v>0</v>
      </c>
      <c r="Y132" s="8">
        <v>5816.1200254291161</v>
      </c>
      <c r="Z132" s="8">
        <v>860117.78</v>
      </c>
      <c r="AA132" s="8">
        <v>798744.80999999994</v>
      </c>
      <c r="AB132" s="8">
        <v>61372.970000000088</v>
      </c>
      <c r="AC132" s="8">
        <v>914875.68</v>
      </c>
      <c r="AD132" s="8">
        <v>902078.65999999992</v>
      </c>
      <c r="AE132" s="8">
        <v>12797.020000000135</v>
      </c>
      <c r="AF132" s="8">
        <v>0</v>
      </c>
      <c r="AG132" s="8">
        <v>918.6059800204639</v>
      </c>
      <c r="AH132" s="8">
        <v>1333052.9700000002</v>
      </c>
      <c r="AI132" s="8">
        <v>1267876.4000000001</v>
      </c>
      <c r="AJ132" s="8">
        <v>65176.570000000065</v>
      </c>
      <c r="AK132" s="8">
        <v>1858404.2</v>
      </c>
      <c r="AL132" s="8">
        <v>1572862.28</v>
      </c>
      <c r="AM132" s="8">
        <v>285541.91999999993</v>
      </c>
      <c r="AN132" s="8">
        <v>0</v>
      </c>
      <c r="AO132" s="7">
        <v>0</v>
      </c>
      <c r="AP132" s="7">
        <v>0</v>
      </c>
      <c r="AQ132" s="7">
        <v>0</v>
      </c>
      <c r="AR132" s="7">
        <v>0</v>
      </c>
    </row>
    <row r="133" spans="1:44" x14ac:dyDescent="0.25">
      <c r="A133" s="7">
        <v>31611</v>
      </c>
      <c r="B133" s="5" t="s">
        <v>134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233936.0500000001</v>
      </c>
      <c r="I133" s="8">
        <v>26684.681667769692</v>
      </c>
      <c r="J133" s="8">
        <v>524037.09</v>
      </c>
      <c r="K133" s="8">
        <v>484625.14</v>
      </c>
      <c r="L133" s="8">
        <v>39411.950000000012</v>
      </c>
      <c r="M133" s="8">
        <v>604808.31000000006</v>
      </c>
      <c r="N133" s="8">
        <v>546941.12</v>
      </c>
      <c r="O133" s="8">
        <v>57867.190000000061</v>
      </c>
      <c r="P133" s="8">
        <v>0</v>
      </c>
      <c r="Q133" s="8">
        <v>15843.711424100158</v>
      </c>
      <c r="R133" s="8">
        <v>426070.9</v>
      </c>
      <c r="S133" s="8">
        <v>394268.63</v>
      </c>
      <c r="T133" s="8">
        <v>31802.270000000019</v>
      </c>
      <c r="U133" s="8">
        <v>506206.58</v>
      </c>
      <c r="V133" s="8">
        <v>482112.73</v>
      </c>
      <c r="W133" s="8">
        <v>24093.850000000035</v>
      </c>
      <c r="X133" s="8">
        <v>0</v>
      </c>
      <c r="Y133" s="8">
        <v>11410.670947234583</v>
      </c>
      <c r="Z133" s="8">
        <v>1541071.98</v>
      </c>
      <c r="AA133" s="8">
        <v>1421146.99</v>
      </c>
      <c r="AB133" s="8">
        <v>119924.98999999999</v>
      </c>
      <c r="AC133" s="8">
        <v>1794898.54</v>
      </c>
      <c r="AD133" s="8">
        <v>1624247.27</v>
      </c>
      <c r="AE133" s="8">
        <v>170651.27000000002</v>
      </c>
      <c r="AF133" s="8">
        <v>0</v>
      </c>
      <c r="AG133" s="8">
        <v>1423.3944302470998</v>
      </c>
      <c r="AH133" s="8">
        <v>1845498.45</v>
      </c>
      <c r="AI133" s="8">
        <v>1802701.6099999999</v>
      </c>
      <c r="AJ133" s="8">
        <v>42796.840000000084</v>
      </c>
      <c r="AK133" s="8">
        <v>2879626.57</v>
      </c>
      <c r="AL133" s="8">
        <v>2264736.94</v>
      </c>
      <c r="AM133" s="8">
        <v>614889.62999999989</v>
      </c>
      <c r="AN133" s="8">
        <v>0</v>
      </c>
      <c r="AO133" s="7">
        <v>0</v>
      </c>
      <c r="AP133" s="7">
        <v>0</v>
      </c>
      <c r="AQ133" s="7">
        <v>0</v>
      </c>
      <c r="AR133" s="7">
        <v>0</v>
      </c>
    </row>
    <row r="134" spans="1:44" x14ac:dyDescent="0.25">
      <c r="A134" s="7">
        <v>17194</v>
      </c>
      <c r="B134" s="5" t="s">
        <v>135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42347.71000000005</v>
      </c>
      <c r="I134" s="8">
        <v>13028.911978821972</v>
      </c>
      <c r="J134" s="8">
        <v>187821.16</v>
      </c>
      <c r="K134" s="8">
        <v>180431.56999999998</v>
      </c>
      <c r="L134" s="8">
        <v>7389.5900000000256</v>
      </c>
      <c r="M134" s="8">
        <v>295300.28999999998</v>
      </c>
      <c r="N134" s="8">
        <v>195993.93999999997</v>
      </c>
      <c r="O134" s="8">
        <v>99306.35</v>
      </c>
      <c r="P134" s="8">
        <v>0</v>
      </c>
      <c r="Q134" s="8">
        <v>9053.0935837245688</v>
      </c>
      <c r="R134" s="8">
        <v>166289.34000000003</v>
      </c>
      <c r="S134" s="8">
        <v>159225.41</v>
      </c>
      <c r="T134" s="8">
        <v>7063.9300000000221</v>
      </c>
      <c r="U134" s="8">
        <v>289246.33999999997</v>
      </c>
      <c r="V134" s="8">
        <v>181163.07</v>
      </c>
      <c r="W134" s="8">
        <v>108083.26999999996</v>
      </c>
      <c r="X134" s="8">
        <v>0</v>
      </c>
      <c r="Y134" s="8">
        <v>3586.0176096630635</v>
      </c>
      <c r="Z134" s="8">
        <v>485192.04</v>
      </c>
      <c r="AA134" s="8">
        <v>468369.22</v>
      </c>
      <c r="AB134" s="8">
        <v>16822.820000000007</v>
      </c>
      <c r="AC134" s="8">
        <v>564080.56999999995</v>
      </c>
      <c r="AD134" s="8">
        <v>513348.97</v>
      </c>
      <c r="AE134" s="8">
        <v>50731.599999999977</v>
      </c>
      <c r="AF134" s="8">
        <v>0</v>
      </c>
      <c r="AG134" s="8">
        <v>497.2242186380106</v>
      </c>
      <c r="AH134" s="8">
        <v>663690.76</v>
      </c>
      <c r="AI134" s="8">
        <v>652619.39</v>
      </c>
      <c r="AJ134" s="8">
        <v>11071.369999999995</v>
      </c>
      <c r="AK134" s="8">
        <v>1005919.4</v>
      </c>
      <c r="AL134" s="8">
        <v>802378.75</v>
      </c>
      <c r="AM134" s="8">
        <v>203540.65000000002</v>
      </c>
      <c r="AN134" s="8">
        <v>0</v>
      </c>
      <c r="AO134" s="7">
        <v>0</v>
      </c>
      <c r="AP134" s="7">
        <v>0</v>
      </c>
      <c r="AQ134" s="7">
        <v>0</v>
      </c>
      <c r="AR134" s="7">
        <v>0</v>
      </c>
    </row>
    <row r="135" spans="1:44" x14ac:dyDescent="0.25">
      <c r="A135" s="7">
        <v>17195</v>
      </c>
      <c r="B135" s="5" t="s">
        <v>136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62900.530499999848</v>
      </c>
      <c r="I135" s="8">
        <v>8414.3476726229892</v>
      </c>
      <c r="J135" s="18">
        <v>181175.63050000003</v>
      </c>
      <c r="K135" s="18">
        <v>181175.63</v>
      </c>
      <c r="L135" s="8">
        <v>5.0000002374872565E-4</v>
      </c>
      <c r="M135" s="8">
        <v>190711.19000000003</v>
      </c>
      <c r="N135" s="18">
        <v>190711.19000000003</v>
      </c>
      <c r="O135" s="8">
        <v>0</v>
      </c>
      <c r="P135" s="8">
        <v>0</v>
      </c>
      <c r="Q135" s="8">
        <v>5832.0982785602519</v>
      </c>
      <c r="R135" s="8">
        <v>186101.4</v>
      </c>
      <c r="S135" s="8">
        <v>178746.95</v>
      </c>
      <c r="T135" s="8">
        <v>7354.4499999999825</v>
      </c>
      <c r="U135" s="8">
        <v>186335.54000000004</v>
      </c>
      <c r="V135" s="18">
        <v>186335.54000000004</v>
      </c>
      <c r="W135" s="8">
        <v>0</v>
      </c>
      <c r="X135" s="8">
        <v>0</v>
      </c>
      <c r="Y135" s="8">
        <v>3713.7471710108075</v>
      </c>
      <c r="Z135" s="8">
        <v>551442.79999999993</v>
      </c>
      <c r="AA135" s="8">
        <v>520820.14</v>
      </c>
      <c r="AB135" s="8">
        <v>30622.659999999916</v>
      </c>
      <c r="AC135" s="8">
        <v>584172.43000000005</v>
      </c>
      <c r="AD135" s="18">
        <v>584172.43000000005</v>
      </c>
      <c r="AE135" s="8">
        <v>0</v>
      </c>
      <c r="AF135" s="8">
        <v>0</v>
      </c>
      <c r="AG135" s="8">
        <v>615.26327314428067</v>
      </c>
      <c r="AH135" s="8">
        <v>730882.87</v>
      </c>
      <c r="AI135" s="8">
        <v>705959.45000000007</v>
      </c>
      <c r="AJ135" s="8">
        <v>24923.419999999925</v>
      </c>
      <c r="AK135" s="8">
        <v>1244720.67</v>
      </c>
      <c r="AL135" s="8">
        <v>903477.18</v>
      </c>
      <c r="AM135" s="8">
        <v>341243.48999999987</v>
      </c>
      <c r="AN135" s="8">
        <v>0</v>
      </c>
      <c r="AO135" s="7">
        <v>0</v>
      </c>
      <c r="AP135" s="7">
        <v>0</v>
      </c>
      <c r="AQ135" s="7">
        <v>0</v>
      </c>
      <c r="AR135" s="7">
        <v>0</v>
      </c>
    </row>
    <row r="136" spans="1:44" x14ac:dyDescent="0.25">
      <c r="A136" s="7">
        <v>17196</v>
      </c>
      <c r="B136" s="5" t="s">
        <v>137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25172.860000000219</v>
      </c>
      <c r="I136" s="8">
        <v>10046.920361791306</v>
      </c>
      <c r="J136" s="8">
        <v>186578.79</v>
      </c>
      <c r="K136" s="8">
        <v>184189.57999999996</v>
      </c>
      <c r="L136" s="8">
        <v>2389.2100000000501</v>
      </c>
      <c r="M136" s="8">
        <v>227713.44999999995</v>
      </c>
      <c r="N136" s="8">
        <v>205092.34999999995</v>
      </c>
      <c r="O136" s="8">
        <v>22621.100000000006</v>
      </c>
      <c r="P136" s="8">
        <v>0</v>
      </c>
      <c r="Q136" s="8">
        <v>6214.7154929577473</v>
      </c>
      <c r="R136" s="8">
        <v>161621.46</v>
      </c>
      <c r="S136" s="8">
        <v>160271.82</v>
      </c>
      <c r="T136" s="8">
        <v>1349.6399999999849</v>
      </c>
      <c r="U136" s="8">
        <v>198560.16000000003</v>
      </c>
      <c r="V136" s="8">
        <v>189737.54</v>
      </c>
      <c r="W136" s="8">
        <v>8822.6200000000244</v>
      </c>
      <c r="X136" s="8">
        <v>0</v>
      </c>
      <c r="Y136" s="8">
        <v>4040.075778766688</v>
      </c>
      <c r="Z136" s="8">
        <v>501263.58</v>
      </c>
      <c r="AA136" s="8">
        <v>493473.19999999995</v>
      </c>
      <c r="AB136" s="8">
        <v>7790.3800000000629</v>
      </c>
      <c r="AC136" s="8">
        <v>635503.92000000004</v>
      </c>
      <c r="AD136" s="8">
        <v>554483.94999999995</v>
      </c>
      <c r="AE136" s="8">
        <v>81019.970000000088</v>
      </c>
      <c r="AF136" s="8">
        <v>0</v>
      </c>
      <c r="AG136" s="8">
        <v>623.98918475386427</v>
      </c>
      <c r="AH136" s="8">
        <v>857557.8</v>
      </c>
      <c r="AI136" s="8">
        <v>843914.16999999993</v>
      </c>
      <c r="AJ136" s="8">
        <v>13643.630000000121</v>
      </c>
      <c r="AK136" s="8">
        <v>1262373.8</v>
      </c>
      <c r="AL136" s="8">
        <v>1016846.8899999999</v>
      </c>
      <c r="AM136" s="8">
        <v>245526.91000000015</v>
      </c>
      <c r="AN136" s="8">
        <v>0</v>
      </c>
      <c r="AO136" s="7">
        <v>0</v>
      </c>
      <c r="AP136" s="7">
        <v>0</v>
      </c>
      <c r="AQ136" s="7">
        <v>0</v>
      </c>
      <c r="AR136" s="7">
        <v>0</v>
      </c>
    </row>
    <row r="137" spans="1:44" x14ac:dyDescent="0.25">
      <c r="A137" s="7">
        <v>17197</v>
      </c>
      <c r="B137" s="5" t="s">
        <v>138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73146.802999999869</v>
      </c>
      <c r="I137" s="8">
        <v>9144.5788660930975</v>
      </c>
      <c r="J137" s="8">
        <v>187983.93999999997</v>
      </c>
      <c r="K137" s="8">
        <v>175327.81</v>
      </c>
      <c r="L137" s="8">
        <v>12656.129999999976</v>
      </c>
      <c r="M137" s="8">
        <v>207261.88000000003</v>
      </c>
      <c r="N137" s="8">
        <v>197022.72999999998</v>
      </c>
      <c r="O137" s="8">
        <v>10239.150000000052</v>
      </c>
      <c r="P137" s="8">
        <v>0</v>
      </c>
      <c r="Q137" s="8">
        <v>5164.4300469483569</v>
      </c>
      <c r="R137" s="18">
        <v>156753.36300000001</v>
      </c>
      <c r="S137" s="8">
        <v>159260.39000000001</v>
      </c>
      <c r="T137" s="8">
        <v>0</v>
      </c>
      <c r="U137" s="8">
        <v>165003.54</v>
      </c>
      <c r="V137" s="18">
        <v>165003.54</v>
      </c>
      <c r="W137" s="8">
        <v>0</v>
      </c>
      <c r="X137" s="8">
        <v>0</v>
      </c>
      <c r="Y137" s="8">
        <v>3549.8259376986648</v>
      </c>
      <c r="Z137" s="8">
        <v>452969.19</v>
      </c>
      <c r="AA137" s="8">
        <v>431436.80000000005</v>
      </c>
      <c r="AB137" s="8">
        <v>21532.389999999956</v>
      </c>
      <c r="AC137" s="8">
        <v>558387.62</v>
      </c>
      <c r="AD137" s="8">
        <v>485635.53</v>
      </c>
      <c r="AE137" s="8">
        <v>72752.089999999967</v>
      </c>
      <c r="AF137" s="8">
        <v>0</v>
      </c>
      <c r="AG137" s="8">
        <v>571.49836140123671</v>
      </c>
      <c r="AH137" s="8">
        <v>793848.7</v>
      </c>
      <c r="AI137" s="8">
        <v>752383.39</v>
      </c>
      <c r="AJ137" s="8">
        <v>41465.309999999939</v>
      </c>
      <c r="AK137" s="8">
        <v>1156181.19</v>
      </c>
      <c r="AL137" s="8">
        <v>905869.84000000008</v>
      </c>
      <c r="AM137" s="8">
        <v>250311.34999999986</v>
      </c>
      <c r="AN137" s="8">
        <v>0</v>
      </c>
      <c r="AO137" s="7">
        <v>0</v>
      </c>
      <c r="AP137" s="7">
        <v>0</v>
      </c>
      <c r="AQ137" s="7">
        <v>0</v>
      </c>
      <c r="AR137" s="7">
        <v>0</v>
      </c>
    </row>
    <row r="138" spans="1:44" x14ac:dyDescent="0.25">
      <c r="A138" s="7">
        <v>17198</v>
      </c>
      <c r="B138" s="5" t="s">
        <v>139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5609.4100000000035</v>
      </c>
      <c r="I138" s="8">
        <v>10980.574454003969</v>
      </c>
      <c r="J138" s="8">
        <v>220721.94</v>
      </c>
      <c r="K138" s="8">
        <v>219873.56</v>
      </c>
      <c r="L138" s="8">
        <v>848.38000000000466</v>
      </c>
      <c r="M138" s="8">
        <v>248874.71999999994</v>
      </c>
      <c r="N138" s="8">
        <v>239582.59</v>
      </c>
      <c r="O138" s="8">
        <v>9292.1299999999464</v>
      </c>
      <c r="P138" s="8">
        <v>0</v>
      </c>
      <c r="Q138" s="8">
        <v>6682.3690140845074</v>
      </c>
      <c r="R138" s="8">
        <v>195751.46</v>
      </c>
      <c r="S138" s="8">
        <v>200150.93</v>
      </c>
      <c r="T138" s="8">
        <v>0</v>
      </c>
      <c r="U138" s="8">
        <v>213501.69</v>
      </c>
      <c r="V138" s="18">
        <v>213501.69</v>
      </c>
      <c r="W138" s="8">
        <v>0</v>
      </c>
      <c r="X138" s="8">
        <v>0</v>
      </c>
      <c r="Y138" s="8">
        <v>4371.121169739351</v>
      </c>
      <c r="Z138" s="8">
        <v>566460.5</v>
      </c>
      <c r="AA138" s="8">
        <v>568541.80000000005</v>
      </c>
      <c r="AB138" s="8">
        <v>0</v>
      </c>
      <c r="AC138" s="8">
        <v>687577.36</v>
      </c>
      <c r="AD138" s="8">
        <v>627559.3600000001</v>
      </c>
      <c r="AE138" s="8">
        <v>60017.999999999884</v>
      </c>
      <c r="AF138" s="8">
        <v>0</v>
      </c>
      <c r="AG138" s="8">
        <v>441.31063680446061</v>
      </c>
      <c r="AH138" s="8">
        <v>686542.08000000007</v>
      </c>
      <c r="AI138" s="8">
        <v>675300.28</v>
      </c>
      <c r="AJ138" s="8">
        <v>11241.800000000047</v>
      </c>
      <c r="AK138" s="8">
        <v>892802.31</v>
      </c>
      <c r="AL138" s="8">
        <v>822958.13</v>
      </c>
      <c r="AM138" s="8">
        <v>69844.180000000051</v>
      </c>
      <c r="AN138" s="8">
        <v>0</v>
      </c>
      <c r="AO138" s="7">
        <v>0</v>
      </c>
      <c r="AP138" s="7">
        <v>0</v>
      </c>
      <c r="AQ138" s="7">
        <v>0</v>
      </c>
      <c r="AR138" s="7">
        <v>0</v>
      </c>
    </row>
    <row r="139" spans="1:44" x14ac:dyDescent="0.25">
      <c r="A139" s="7">
        <v>17199</v>
      </c>
      <c r="B139" s="5" t="s">
        <v>140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250419.08000000002</v>
      </c>
      <c r="I139" s="8">
        <v>12440.573130377235</v>
      </c>
      <c r="J139" s="8">
        <v>241571.52999999997</v>
      </c>
      <c r="K139" s="8">
        <v>199505.34000000003</v>
      </c>
      <c r="L139" s="8">
        <v>42066.189999999944</v>
      </c>
      <c r="M139" s="8">
        <v>281965.59000000003</v>
      </c>
      <c r="N139" s="8">
        <v>223027.57000000004</v>
      </c>
      <c r="O139" s="8">
        <v>58938.01999999999</v>
      </c>
      <c r="P139" s="8">
        <v>0</v>
      </c>
      <c r="Q139" s="8">
        <v>7992.6031298904545</v>
      </c>
      <c r="R139" s="8">
        <v>219356.51</v>
      </c>
      <c r="S139" s="8">
        <v>183579.8</v>
      </c>
      <c r="T139" s="8">
        <v>35776.710000000021</v>
      </c>
      <c r="U139" s="8">
        <v>255363.67</v>
      </c>
      <c r="V139" s="8">
        <v>216738</v>
      </c>
      <c r="W139" s="8">
        <v>38625.670000000013</v>
      </c>
      <c r="X139" s="8">
        <v>0</v>
      </c>
      <c r="Y139" s="8">
        <v>4521.5226954863319</v>
      </c>
      <c r="Z139" s="8">
        <v>597148.53</v>
      </c>
      <c r="AA139" s="8">
        <v>483450.78</v>
      </c>
      <c r="AB139" s="8">
        <v>113697.75</v>
      </c>
      <c r="AC139" s="8">
        <v>711235.52</v>
      </c>
      <c r="AD139" s="8">
        <v>535793.31000000006</v>
      </c>
      <c r="AE139" s="8">
        <v>175442.20999999996</v>
      </c>
      <c r="AF139" s="8">
        <v>0</v>
      </c>
      <c r="AG139" s="8">
        <v>677.57125062405157</v>
      </c>
      <c r="AH139" s="8">
        <v>1031796.91</v>
      </c>
      <c r="AI139" s="8">
        <v>972918.48</v>
      </c>
      <c r="AJ139" s="8">
        <v>58878.430000000051</v>
      </c>
      <c r="AK139" s="8">
        <v>1370774.07</v>
      </c>
      <c r="AL139" s="8">
        <v>1157396.99</v>
      </c>
      <c r="AM139" s="8">
        <v>213377.08000000007</v>
      </c>
      <c r="AN139" s="8">
        <v>0</v>
      </c>
      <c r="AO139" s="7">
        <v>0</v>
      </c>
      <c r="AP139" s="7">
        <v>0</v>
      </c>
      <c r="AQ139" s="7">
        <v>0</v>
      </c>
      <c r="AR139" s="7">
        <v>0</v>
      </c>
    </row>
    <row r="140" spans="1:44" x14ac:dyDescent="0.25">
      <c r="A140" s="7">
        <v>17200</v>
      </c>
      <c r="B140" s="5" t="s">
        <v>141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106496.92999999991</v>
      </c>
      <c r="I140" s="8">
        <v>11964.269578645488</v>
      </c>
      <c r="J140" s="8">
        <v>248814.71000000002</v>
      </c>
      <c r="K140" s="8">
        <v>220689.82</v>
      </c>
      <c r="L140" s="8">
        <v>28124.890000000014</v>
      </c>
      <c r="M140" s="8">
        <v>271170.17</v>
      </c>
      <c r="N140" s="8">
        <v>243212.07</v>
      </c>
      <c r="O140" s="8">
        <v>27958.099999999977</v>
      </c>
      <c r="P140" s="8">
        <v>0</v>
      </c>
      <c r="Q140" s="8">
        <v>7275.890140845072</v>
      </c>
      <c r="R140" s="8">
        <v>214008.17</v>
      </c>
      <c r="S140" s="8">
        <v>188879.5</v>
      </c>
      <c r="T140" s="8">
        <v>25128.670000000013</v>
      </c>
      <c r="U140" s="8">
        <v>232464.69000000003</v>
      </c>
      <c r="V140" s="8">
        <v>220628.15</v>
      </c>
      <c r="W140" s="8">
        <v>11836.540000000037</v>
      </c>
      <c r="X140" s="8">
        <v>0</v>
      </c>
      <c r="Y140" s="8">
        <v>4195.3146853146854</v>
      </c>
      <c r="Z140" s="18">
        <v>626926.85</v>
      </c>
      <c r="AA140" s="8">
        <v>599692.9</v>
      </c>
      <c r="AB140" s="8">
        <v>27233.949999999953</v>
      </c>
      <c r="AC140" s="8">
        <v>659923</v>
      </c>
      <c r="AD140" s="18">
        <v>659923</v>
      </c>
      <c r="AE140" s="8">
        <v>0</v>
      </c>
      <c r="AF140" s="8">
        <v>0</v>
      </c>
      <c r="AG140" s="8">
        <v>703.21570187882776</v>
      </c>
      <c r="AH140" s="8">
        <v>591934.94999999995</v>
      </c>
      <c r="AI140" s="8">
        <v>565925.53</v>
      </c>
      <c r="AJ140" s="8">
        <v>26009.419999999925</v>
      </c>
      <c r="AK140" s="8">
        <v>1422654.59</v>
      </c>
      <c r="AL140" s="8">
        <v>695072.12000000011</v>
      </c>
      <c r="AM140" s="8">
        <v>727582.47</v>
      </c>
      <c r="AN140" s="8">
        <v>0</v>
      </c>
      <c r="AO140" s="7">
        <v>0</v>
      </c>
      <c r="AP140" s="7">
        <v>0</v>
      </c>
      <c r="AQ140" s="7">
        <v>0</v>
      </c>
      <c r="AR140" s="7">
        <v>0</v>
      </c>
    </row>
    <row r="141" spans="1:44" x14ac:dyDescent="0.25">
      <c r="A141" s="7">
        <v>17201</v>
      </c>
      <c r="B141" s="5" t="s">
        <v>142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95687.039999999921</v>
      </c>
      <c r="I141" s="8">
        <v>10290.54312817119</v>
      </c>
      <c r="J141" s="8">
        <v>229482.7</v>
      </c>
      <c r="K141" s="8">
        <v>213763.50000000003</v>
      </c>
      <c r="L141" s="8">
        <v>15719.199999999983</v>
      </c>
      <c r="M141" s="8">
        <v>233235.16</v>
      </c>
      <c r="N141" s="18">
        <v>233235.16</v>
      </c>
      <c r="O141" s="8">
        <v>0</v>
      </c>
      <c r="P141" s="8">
        <v>0</v>
      </c>
      <c r="Q141" s="8">
        <v>6552.7314553990618</v>
      </c>
      <c r="R141" s="8">
        <v>206733.28</v>
      </c>
      <c r="S141" s="8">
        <v>188234.49</v>
      </c>
      <c r="T141" s="8">
        <v>18498.790000000008</v>
      </c>
      <c r="U141" s="8">
        <v>209359.77000000002</v>
      </c>
      <c r="V141" s="18">
        <v>209359.77000000002</v>
      </c>
      <c r="W141" s="8">
        <v>0</v>
      </c>
      <c r="X141" s="8">
        <v>0</v>
      </c>
      <c r="Y141" s="8">
        <v>3802.0582326764143</v>
      </c>
      <c r="Z141" s="8">
        <v>576271.44000000006</v>
      </c>
      <c r="AA141" s="8">
        <v>557800.28</v>
      </c>
      <c r="AB141" s="8">
        <v>18471.160000000033</v>
      </c>
      <c r="AC141" s="8">
        <v>598063.76</v>
      </c>
      <c r="AD141" s="18">
        <v>598063.76</v>
      </c>
      <c r="AE141" s="8">
        <v>0</v>
      </c>
      <c r="AF141" s="8">
        <v>0</v>
      </c>
      <c r="AG141" s="8">
        <v>417.8147666665019</v>
      </c>
      <c r="AH141" s="8">
        <v>773342.47</v>
      </c>
      <c r="AI141" s="8">
        <v>730344.58000000007</v>
      </c>
      <c r="AJ141" s="8">
        <v>42997.889999999898</v>
      </c>
      <c r="AK141" s="8">
        <v>845268.52</v>
      </c>
      <c r="AL141" s="18">
        <v>845268.52</v>
      </c>
      <c r="AM141" s="8">
        <v>0</v>
      </c>
      <c r="AN141" s="8">
        <v>0</v>
      </c>
      <c r="AO141" s="7">
        <v>0</v>
      </c>
      <c r="AP141" s="7">
        <v>0</v>
      </c>
      <c r="AQ141" s="7">
        <v>0</v>
      </c>
      <c r="AR141" s="7">
        <v>0</v>
      </c>
    </row>
    <row r="142" spans="1:44" x14ac:dyDescent="0.25">
      <c r="A142" s="7">
        <v>17202</v>
      </c>
      <c r="B142" s="5" t="s">
        <v>143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59237.56</v>
      </c>
      <c r="I142" s="8">
        <v>10809.504522391353</v>
      </c>
      <c r="J142" s="8">
        <v>211056.79000000004</v>
      </c>
      <c r="K142" s="8">
        <v>201802.76</v>
      </c>
      <c r="L142" s="8">
        <v>9254.0300000000279</v>
      </c>
      <c r="M142" s="8">
        <v>244997.42</v>
      </c>
      <c r="N142" s="8">
        <v>220118.35</v>
      </c>
      <c r="O142" s="8">
        <v>24879.070000000007</v>
      </c>
      <c r="P142" s="8">
        <v>0</v>
      </c>
      <c r="Q142" s="8">
        <v>7246.7461658841949</v>
      </c>
      <c r="R142" s="8">
        <v>187596.7</v>
      </c>
      <c r="S142" s="8">
        <v>180789.7</v>
      </c>
      <c r="T142" s="8">
        <v>6807</v>
      </c>
      <c r="U142" s="8">
        <v>231533.54</v>
      </c>
      <c r="V142" s="8">
        <v>206608.39</v>
      </c>
      <c r="W142" s="8">
        <v>24925.149999999994</v>
      </c>
      <c r="X142" s="8">
        <v>0</v>
      </c>
      <c r="Y142" s="8">
        <v>3614.8976478067384</v>
      </c>
      <c r="Z142" s="8">
        <v>540756.88</v>
      </c>
      <c r="AA142" s="8">
        <v>512601.06</v>
      </c>
      <c r="AB142" s="8">
        <v>28155.820000000007</v>
      </c>
      <c r="AC142" s="8">
        <v>568623.4</v>
      </c>
      <c r="AD142" s="8">
        <v>556432.94999999995</v>
      </c>
      <c r="AE142" s="8">
        <v>12190.45000000007</v>
      </c>
      <c r="AF142" s="8">
        <v>0</v>
      </c>
      <c r="AG142" s="8">
        <v>447.59348416021197</v>
      </c>
      <c r="AH142" s="8">
        <v>649260.81999999995</v>
      </c>
      <c r="AI142" s="8">
        <v>634240.11</v>
      </c>
      <c r="AJ142" s="8">
        <v>15020.709999999963</v>
      </c>
      <c r="AK142" s="8">
        <v>905512.95</v>
      </c>
      <c r="AL142" s="8">
        <v>731864.75</v>
      </c>
      <c r="AM142" s="8">
        <v>173648.19999999995</v>
      </c>
      <c r="AN142" s="8">
        <v>0</v>
      </c>
      <c r="AO142" s="7">
        <v>0</v>
      </c>
      <c r="AP142" s="7">
        <v>0</v>
      </c>
      <c r="AQ142" s="7">
        <v>0</v>
      </c>
      <c r="AR142" s="7">
        <v>0</v>
      </c>
    </row>
    <row r="143" spans="1:44" x14ac:dyDescent="0.25">
      <c r="A143" s="7">
        <v>17203</v>
      </c>
      <c r="B143" s="5" t="s">
        <v>144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80984.984499999962</v>
      </c>
      <c r="I143" s="8">
        <v>10442.112508272668</v>
      </c>
      <c r="J143" s="18">
        <v>224836.95600000003</v>
      </c>
      <c r="K143" s="8">
        <v>219823.37</v>
      </c>
      <c r="L143" s="8">
        <v>5013.5860000000393</v>
      </c>
      <c r="M143" s="8">
        <v>236670.48000000004</v>
      </c>
      <c r="N143" s="18">
        <v>236670.48000000004</v>
      </c>
      <c r="O143" s="8">
        <v>0</v>
      </c>
      <c r="P143" s="8">
        <v>0</v>
      </c>
      <c r="Q143" s="8">
        <v>6322.723943661973</v>
      </c>
      <c r="R143" s="18">
        <v>191910.47850000003</v>
      </c>
      <c r="S143" s="8">
        <v>189042.85</v>
      </c>
      <c r="T143" s="8">
        <v>2867.6285000000207</v>
      </c>
      <c r="U143" s="8">
        <v>202011.03000000003</v>
      </c>
      <c r="V143" s="18">
        <v>202011.03000000003</v>
      </c>
      <c r="W143" s="8">
        <v>0</v>
      </c>
      <c r="X143" s="8">
        <v>0</v>
      </c>
      <c r="Y143" s="8">
        <v>4183.9789574062297</v>
      </c>
      <c r="Z143" s="8">
        <v>641094.59</v>
      </c>
      <c r="AA143" s="8">
        <v>588839.20000000007</v>
      </c>
      <c r="AB143" s="8">
        <v>52255.389999999898</v>
      </c>
      <c r="AC143" s="8">
        <v>658139.89</v>
      </c>
      <c r="AD143" s="18">
        <v>658139.89</v>
      </c>
      <c r="AE143" s="8">
        <v>0</v>
      </c>
      <c r="AF143" s="8">
        <v>0</v>
      </c>
      <c r="AG143" s="8">
        <v>419.543906043785</v>
      </c>
      <c r="AH143" s="8">
        <v>784854.26</v>
      </c>
      <c r="AI143" s="8">
        <v>764005.88</v>
      </c>
      <c r="AJ143" s="8">
        <v>20848.380000000005</v>
      </c>
      <c r="AK143" s="8">
        <v>848766.69000000006</v>
      </c>
      <c r="AL143" s="18">
        <v>848766.69</v>
      </c>
      <c r="AM143" s="8">
        <v>0</v>
      </c>
      <c r="AN143" s="8">
        <v>0</v>
      </c>
      <c r="AO143" s="7">
        <v>0</v>
      </c>
      <c r="AP143" s="7">
        <v>0</v>
      </c>
      <c r="AQ143" s="7">
        <v>0</v>
      </c>
      <c r="AR143" s="7">
        <v>0</v>
      </c>
    </row>
    <row r="144" spans="1:44" x14ac:dyDescent="0.25">
      <c r="A144" s="7">
        <v>17204</v>
      </c>
      <c r="B144" s="5" t="s">
        <v>145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91933.020000000106</v>
      </c>
      <c r="I144" s="8">
        <v>11493.121994264287</v>
      </c>
      <c r="J144" s="8">
        <v>228320.5</v>
      </c>
      <c r="K144" s="8">
        <v>214217.34999999998</v>
      </c>
      <c r="L144" s="8">
        <v>14103.150000000023</v>
      </c>
      <c r="M144" s="8">
        <v>260491.61000000004</v>
      </c>
      <c r="N144" s="8">
        <v>234214.26999999996</v>
      </c>
      <c r="O144" s="8">
        <v>26277.340000000084</v>
      </c>
      <c r="P144" s="8">
        <v>0</v>
      </c>
      <c r="Q144" s="8">
        <v>7107.0165884194057</v>
      </c>
      <c r="R144" s="8">
        <v>204409.46</v>
      </c>
      <c r="S144" s="8">
        <v>192716.95</v>
      </c>
      <c r="T144" s="8">
        <v>11692.50999999998</v>
      </c>
      <c r="U144" s="8">
        <v>227069.18</v>
      </c>
      <c r="V144" s="8">
        <v>220905.83000000002</v>
      </c>
      <c r="W144" s="8">
        <v>6163.3499999999767</v>
      </c>
      <c r="X144" s="8">
        <v>0</v>
      </c>
      <c r="Y144" s="8">
        <v>4443.7478703115066</v>
      </c>
      <c r="Z144" s="8">
        <v>566322.09000000008</v>
      </c>
      <c r="AA144" s="8">
        <v>525751.9</v>
      </c>
      <c r="AB144" s="8">
        <v>40570.190000000061</v>
      </c>
      <c r="AC144" s="8">
        <v>699001.54</v>
      </c>
      <c r="AD144" s="8">
        <v>584313.21000000008</v>
      </c>
      <c r="AE144" s="8">
        <v>114688.32999999996</v>
      </c>
      <c r="AF144" s="8">
        <v>0</v>
      </c>
      <c r="AG144" s="8">
        <v>614.89241598165177</v>
      </c>
      <c r="AH144" s="8">
        <v>863037.11</v>
      </c>
      <c r="AI144" s="8">
        <v>837469.94</v>
      </c>
      <c r="AJ144" s="8">
        <v>25567.170000000042</v>
      </c>
      <c r="AK144" s="8">
        <v>1243970.4000000001</v>
      </c>
      <c r="AL144" s="8">
        <v>1029469.26</v>
      </c>
      <c r="AM144" s="8">
        <v>214501.14000000013</v>
      </c>
      <c r="AN144" s="8">
        <v>0</v>
      </c>
      <c r="AO144" s="7">
        <v>0</v>
      </c>
      <c r="AP144" s="7">
        <v>0</v>
      </c>
      <c r="AQ144" s="7">
        <v>0</v>
      </c>
      <c r="AR144" s="7">
        <v>0</v>
      </c>
    </row>
    <row r="145" spans="1:44" x14ac:dyDescent="0.25">
      <c r="A145" s="7">
        <v>17205</v>
      </c>
      <c r="B145" s="5" t="s">
        <v>146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66054.526000000071</v>
      </c>
      <c r="I145" s="8">
        <v>13196.104125303333</v>
      </c>
      <c r="J145" s="8">
        <v>284351</v>
      </c>
      <c r="K145" s="8">
        <v>264994.37</v>
      </c>
      <c r="L145" s="8">
        <v>19356.630000000005</v>
      </c>
      <c r="M145" s="8">
        <v>299089.7</v>
      </c>
      <c r="N145" s="8">
        <v>290759.08999999997</v>
      </c>
      <c r="O145" s="8">
        <v>8330.6100000000442</v>
      </c>
      <c r="P145" s="8">
        <v>0</v>
      </c>
      <c r="Q145" s="8">
        <v>8965.5486697965589</v>
      </c>
      <c r="R145" s="8">
        <v>246621.95</v>
      </c>
      <c r="S145" s="8">
        <v>233712.44</v>
      </c>
      <c r="T145" s="8">
        <v>12909.510000000009</v>
      </c>
      <c r="U145" s="8">
        <v>286449.28000000003</v>
      </c>
      <c r="V145" s="8">
        <v>270031.93</v>
      </c>
      <c r="W145" s="8">
        <v>16417.350000000035</v>
      </c>
      <c r="X145" s="8">
        <v>0</v>
      </c>
      <c r="Y145" s="8">
        <v>4354.0081373172279</v>
      </c>
      <c r="Z145" s="18">
        <v>650641.20600000001</v>
      </c>
      <c r="AA145" s="18">
        <v>650641.21</v>
      </c>
      <c r="AB145" s="8">
        <v>0</v>
      </c>
      <c r="AC145" s="8">
        <v>684885.48</v>
      </c>
      <c r="AD145" s="18">
        <v>684885.48</v>
      </c>
      <c r="AE145" s="8">
        <v>0</v>
      </c>
      <c r="AF145" s="8">
        <v>0</v>
      </c>
      <c r="AG145" s="8">
        <v>740.83176558398873</v>
      </c>
      <c r="AH145" s="8">
        <v>980884.76</v>
      </c>
      <c r="AI145" s="8">
        <v>947096.37</v>
      </c>
      <c r="AJ145" s="8">
        <v>33788.390000000014</v>
      </c>
      <c r="AK145" s="8">
        <v>1498754.52</v>
      </c>
      <c r="AL145" s="8">
        <v>1146619.27</v>
      </c>
      <c r="AM145" s="8">
        <v>352135.25</v>
      </c>
      <c r="AN145" s="8">
        <v>0</v>
      </c>
      <c r="AO145" s="7">
        <v>0</v>
      </c>
      <c r="AP145" s="7">
        <v>0</v>
      </c>
      <c r="AQ145" s="7">
        <v>0</v>
      </c>
      <c r="AR145" s="7">
        <v>0</v>
      </c>
    </row>
    <row r="146" spans="1:44" x14ac:dyDescent="0.25">
      <c r="A146" s="7">
        <v>19360</v>
      </c>
      <c r="B146" s="5" t="s">
        <v>147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64001.500000000029</v>
      </c>
      <c r="I146" s="8">
        <v>11076.618574895214</v>
      </c>
      <c r="J146" s="8">
        <v>182517.28000000003</v>
      </c>
      <c r="K146" s="8">
        <v>181024.9</v>
      </c>
      <c r="L146" s="8">
        <v>1492.3800000000338</v>
      </c>
      <c r="M146" s="8">
        <v>251051.56</v>
      </c>
      <c r="N146" s="8">
        <v>197563.34</v>
      </c>
      <c r="O146" s="8">
        <v>53488.22</v>
      </c>
      <c r="P146" s="8">
        <v>0</v>
      </c>
      <c r="Q146" s="8">
        <v>8043.5367762128326</v>
      </c>
      <c r="R146" s="8">
        <v>153670.12</v>
      </c>
      <c r="S146" s="8">
        <v>152050.70000000001</v>
      </c>
      <c r="T146" s="8">
        <v>1619.4199999999837</v>
      </c>
      <c r="U146" s="8">
        <v>256991</v>
      </c>
      <c r="V146" s="8">
        <v>175364.30000000002</v>
      </c>
      <c r="W146" s="8">
        <v>81626.699999999983</v>
      </c>
      <c r="X146" s="8">
        <v>0</v>
      </c>
      <c r="Y146" s="8">
        <v>3752.9372536554356</v>
      </c>
      <c r="Z146" s="8">
        <v>506757.67</v>
      </c>
      <c r="AA146" s="8">
        <v>499033.82000000007</v>
      </c>
      <c r="AB146" s="8">
        <v>7723.8499999999185</v>
      </c>
      <c r="AC146" s="8">
        <v>590337.03</v>
      </c>
      <c r="AD146" s="8">
        <v>551546.66</v>
      </c>
      <c r="AE146" s="8">
        <v>38790.369999999995</v>
      </c>
      <c r="AF146" s="8">
        <v>0</v>
      </c>
      <c r="AG146" s="8">
        <v>645.34949359142297</v>
      </c>
      <c r="AH146" s="8">
        <v>1068944.56</v>
      </c>
      <c r="AI146" s="8">
        <v>1015778.71</v>
      </c>
      <c r="AJ146" s="8">
        <v>53165.850000000093</v>
      </c>
      <c r="AK146" s="8">
        <v>1305587.2</v>
      </c>
      <c r="AL146" s="8">
        <v>1186776.73</v>
      </c>
      <c r="AM146" s="8">
        <v>118810.46999999997</v>
      </c>
      <c r="AN146" s="8">
        <v>0</v>
      </c>
      <c r="AO146" s="7">
        <v>0</v>
      </c>
      <c r="AP146" s="7">
        <v>0</v>
      </c>
      <c r="AQ146" s="7">
        <v>0</v>
      </c>
      <c r="AR146" s="7">
        <v>0</v>
      </c>
    </row>
    <row r="147" spans="1:44" x14ac:dyDescent="0.25">
      <c r="A147" s="7">
        <v>19361</v>
      </c>
      <c r="B147" s="5" t="s">
        <v>148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73526.897999999783</v>
      </c>
      <c r="I147" s="8">
        <v>10595.157290977277</v>
      </c>
      <c r="J147" s="18">
        <v>228132.27799999996</v>
      </c>
      <c r="K147" s="8">
        <v>224223.14</v>
      </c>
      <c r="L147" s="8">
        <v>3909.1379999999481</v>
      </c>
      <c r="M147" s="8">
        <v>240139.23999999996</v>
      </c>
      <c r="N147" s="18">
        <v>240139.23999999996</v>
      </c>
      <c r="O147" s="8">
        <v>0</v>
      </c>
      <c r="P147" s="8">
        <v>0</v>
      </c>
      <c r="Q147" s="8">
        <v>6673.0713615023478</v>
      </c>
      <c r="R147" s="8">
        <v>212290.91999999998</v>
      </c>
      <c r="S147" s="8">
        <v>195987.72999999998</v>
      </c>
      <c r="T147" s="8">
        <v>16303.190000000002</v>
      </c>
      <c r="U147" s="8">
        <v>213204.63</v>
      </c>
      <c r="V147" s="18">
        <v>213204.63</v>
      </c>
      <c r="W147" s="8">
        <v>0</v>
      </c>
      <c r="X147" s="8">
        <v>0</v>
      </c>
      <c r="Y147" s="8">
        <v>3835.3593134138587</v>
      </c>
      <c r="Z147" s="8">
        <v>559103.40999999992</v>
      </c>
      <c r="AA147" s="8">
        <v>551661.15000000014</v>
      </c>
      <c r="AB147" s="8">
        <v>7442.2599999997765</v>
      </c>
      <c r="AC147" s="8">
        <v>603302.02</v>
      </c>
      <c r="AD147" s="18">
        <v>603302.02</v>
      </c>
      <c r="AE147" s="8">
        <v>0</v>
      </c>
      <c r="AF147" s="8">
        <v>0</v>
      </c>
      <c r="AG147" s="8">
        <v>655.52187516991512</v>
      </c>
      <c r="AH147" s="8">
        <v>1072365.28</v>
      </c>
      <c r="AI147" s="8">
        <v>1026492.97</v>
      </c>
      <c r="AJ147" s="8">
        <v>45872.310000000056</v>
      </c>
      <c r="AK147" s="8">
        <v>1326166.6400000001</v>
      </c>
      <c r="AL147" s="8">
        <v>1203342.0799999998</v>
      </c>
      <c r="AM147" s="8">
        <v>122824.56000000029</v>
      </c>
      <c r="AN147" s="8">
        <v>0</v>
      </c>
      <c r="AO147" s="7">
        <v>0</v>
      </c>
      <c r="AP147" s="7">
        <v>0</v>
      </c>
      <c r="AQ147" s="7">
        <v>0</v>
      </c>
      <c r="AR147" s="7">
        <v>0</v>
      </c>
    </row>
    <row r="148" spans="1:44" x14ac:dyDescent="0.25">
      <c r="A148" s="7">
        <v>19362</v>
      </c>
      <c r="B148" s="5" t="s">
        <v>149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107032.8300000001</v>
      </c>
      <c r="I148" s="8">
        <v>11526.372821530997</v>
      </c>
      <c r="J148" s="8">
        <v>216121.36</v>
      </c>
      <c r="K148" s="8">
        <v>200519.28</v>
      </c>
      <c r="L148" s="8">
        <v>15602.079999999987</v>
      </c>
      <c r="M148" s="8">
        <v>261245.24000000002</v>
      </c>
      <c r="N148" s="8">
        <v>219251.85</v>
      </c>
      <c r="O148" s="8">
        <v>41993.390000000014</v>
      </c>
      <c r="P148" s="8">
        <v>0</v>
      </c>
      <c r="Q148" s="8">
        <v>6631.3302034428789</v>
      </c>
      <c r="R148" s="8">
        <v>185032.44999999998</v>
      </c>
      <c r="S148" s="8">
        <v>171055.83</v>
      </c>
      <c r="T148" s="8">
        <v>13976.619999999995</v>
      </c>
      <c r="U148" s="8">
        <v>211870.99999999997</v>
      </c>
      <c r="V148" s="8">
        <v>197462.31999999998</v>
      </c>
      <c r="W148" s="8">
        <v>14408.679999999993</v>
      </c>
      <c r="X148" s="8">
        <v>0</v>
      </c>
      <c r="Y148" s="8">
        <v>3740.6719008264458</v>
      </c>
      <c r="Z148" s="8">
        <v>587079.91999999993</v>
      </c>
      <c r="AA148" s="8">
        <v>547503.43999999994</v>
      </c>
      <c r="AB148" s="8">
        <v>39576.479999999981</v>
      </c>
      <c r="AC148" s="8">
        <v>588407.68999999994</v>
      </c>
      <c r="AD148" s="18">
        <v>588407.68999999994</v>
      </c>
      <c r="AE148" s="8">
        <v>0</v>
      </c>
      <c r="AF148" s="8">
        <v>0</v>
      </c>
      <c r="AG148" s="8">
        <v>668.36835601338555</v>
      </c>
      <c r="AH148" s="8">
        <v>970480.8</v>
      </c>
      <c r="AI148" s="8">
        <v>932603.14999999991</v>
      </c>
      <c r="AJ148" s="8">
        <v>37877.65000000014</v>
      </c>
      <c r="AK148" s="8">
        <v>1352155.97</v>
      </c>
      <c r="AL148" s="8">
        <v>1159298.7</v>
      </c>
      <c r="AM148" s="8">
        <v>192857.27000000002</v>
      </c>
      <c r="AN148" s="8">
        <v>0</v>
      </c>
      <c r="AO148" s="7">
        <v>0</v>
      </c>
      <c r="AP148" s="7">
        <v>0</v>
      </c>
      <c r="AQ148" s="7">
        <v>0</v>
      </c>
      <c r="AR148" s="7">
        <v>0</v>
      </c>
    </row>
    <row r="149" spans="1:44" x14ac:dyDescent="0.25">
      <c r="A149" s="7">
        <v>19363</v>
      </c>
      <c r="B149" s="5" t="s">
        <v>150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217702.41999999984</v>
      </c>
      <c r="I149" s="8">
        <v>11530.293845135673</v>
      </c>
      <c r="J149" s="8">
        <v>222697.69</v>
      </c>
      <c r="K149" s="8">
        <v>194436.13999999998</v>
      </c>
      <c r="L149" s="8">
        <v>28261.550000000017</v>
      </c>
      <c r="M149" s="8">
        <v>261334.11000000002</v>
      </c>
      <c r="N149" s="8">
        <v>213958.28999999998</v>
      </c>
      <c r="O149" s="8">
        <v>47375.820000000036</v>
      </c>
      <c r="P149" s="8">
        <v>0</v>
      </c>
      <c r="Q149" s="8">
        <v>7236.3680751173715</v>
      </c>
      <c r="R149" s="8">
        <v>182031.4</v>
      </c>
      <c r="S149" s="8">
        <v>165935.12000000002</v>
      </c>
      <c r="T149" s="8">
        <v>16096.27999999997</v>
      </c>
      <c r="U149" s="8">
        <v>231201.96000000002</v>
      </c>
      <c r="V149" s="8">
        <v>193454.63000000003</v>
      </c>
      <c r="W149" s="8">
        <v>37747.329999999987</v>
      </c>
      <c r="X149" s="8">
        <v>0</v>
      </c>
      <c r="Y149" s="8">
        <v>4323.0609663064206</v>
      </c>
      <c r="Z149" s="8">
        <v>648755.89999999991</v>
      </c>
      <c r="AA149" s="8">
        <v>535200.57999999996</v>
      </c>
      <c r="AB149" s="8">
        <v>113555.31999999995</v>
      </c>
      <c r="AC149" s="8">
        <v>680017.49</v>
      </c>
      <c r="AD149" s="8">
        <v>590218.39</v>
      </c>
      <c r="AE149" s="8">
        <v>89799.099999999977</v>
      </c>
      <c r="AF149" s="8">
        <v>0</v>
      </c>
      <c r="AG149" s="8">
        <v>655.19981513244727</v>
      </c>
      <c r="AH149" s="8">
        <v>1083981.6099999999</v>
      </c>
      <c r="AI149" s="8">
        <v>1024192.34</v>
      </c>
      <c r="AJ149" s="8">
        <v>59789.269999999902</v>
      </c>
      <c r="AK149" s="8">
        <v>1325515.0900000001</v>
      </c>
      <c r="AL149" s="8">
        <v>1205226</v>
      </c>
      <c r="AM149" s="8">
        <v>120289.09000000008</v>
      </c>
      <c r="AN149" s="8">
        <v>0</v>
      </c>
      <c r="AO149" s="7">
        <v>0</v>
      </c>
      <c r="AP149" s="7">
        <v>0</v>
      </c>
      <c r="AQ149" s="7">
        <v>0</v>
      </c>
      <c r="AR149" s="7">
        <v>0</v>
      </c>
    </row>
    <row r="150" spans="1:44" x14ac:dyDescent="0.25">
      <c r="A150" s="7">
        <v>19364</v>
      </c>
      <c r="B150" s="5" t="s">
        <v>151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36760.50999999998</v>
      </c>
      <c r="I150" s="8">
        <v>8478.4654754026033</v>
      </c>
      <c r="J150" s="8">
        <v>174352.16999999998</v>
      </c>
      <c r="K150" s="8">
        <v>171919.41999999998</v>
      </c>
      <c r="L150" s="8">
        <v>2432.75</v>
      </c>
      <c r="M150" s="8">
        <v>192164.41999999998</v>
      </c>
      <c r="N150" s="8">
        <v>183771.27999999997</v>
      </c>
      <c r="O150" s="8">
        <v>8393.140000000014</v>
      </c>
      <c r="P150" s="8">
        <v>0</v>
      </c>
      <c r="Q150" s="8">
        <v>5666.6438184663539</v>
      </c>
      <c r="R150" s="8">
        <v>149330.45000000001</v>
      </c>
      <c r="S150" s="8">
        <v>148254.71</v>
      </c>
      <c r="T150" s="8">
        <v>1075.7400000000198</v>
      </c>
      <c r="U150" s="8">
        <v>181049.27</v>
      </c>
      <c r="V150" s="8">
        <v>164962.03</v>
      </c>
      <c r="W150" s="8">
        <v>16087.239999999991</v>
      </c>
      <c r="X150" s="8">
        <v>0</v>
      </c>
      <c r="Y150" s="8">
        <v>3040.1198347107434</v>
      </c>
      <c r="Z150" s="8">
        <v>477783.35999999993</v>
      </c>
      <c r="AA150" s="8">
        <v>464500.93000000005</v>
      </c>
      <c r="AB150" s="8">
        <v>13282.429999999877</v>
      </c>
      <c r="AC150" s="8">
        <v>478210.85</v>
      </c>
      <c r="AD150" s="18">
        <v>478210.85</v>
      </c>
      <c r="AE150" s="8">
        <v>0</v>
      </c>
      <c r="AF150" s="8">
        <v>0</v>
      </c>
      <c r="AG150" s="8">
        <v>598.88901520955778</v>
      </c>
      <c r="AH150" s="8">
        <v>832892.1100000001</v>
      </c>
      <c r="AI150" s="8">
        <v>812922.52</v>
      </c>
      <c r="AJ150" s="8">
        <v>19969.590000000084</v>
      </c>
      <c r="AK150" s="8">
        <v>1211594.4000000001</v>
      </c>
      <c r="AL150" s="8">
        <v>981841.48</v>
      </c>
      <c r="AM150" s="8">
        <v>229752.92000000016</v>
      </c>
      <c r="AN150" s="8">
        <v>0</v>
      </c>
      <c r="AO150" s="7">
        <v>0</v>
      </c>
      <c r="AP150" s="7">
        <v>0</v>
      </c>
      <c r="AQ150" s="7">
        <v>0</v>
      </c>
      <c r="AR150" s="7">
        <v>0</v>
      </c>
    </row>
    <row r="151" spans="1:44" x14ac:dyDescent="0.25">
      <c r="A151" s="7">
        <v>19366</v>
      </c>
      <c r="B151" s="5" t="s">
        <v>152</v>
      </c>
      <c r="C151" s="8">
        <v>0</v>
      </c>
      <c r="D151" s="8">
        <v>40280.240000000224</v>
      </c>
      <c r="E151" s="8">
        <v>0</v>
      </c>
      <c r="F151" s="8">
        <v>0</v>
      </c>
      <c r="G151" s="8">
        <v>0</v>
      </c>
      <c r="H151" s="8">
        <v>0</v>
      </c>
      <c r="I151" s="8">
        <v>30834.677255680559</v>
      </c>
      <c r="J151" s="8">
        <v>558846.69999999995</v>
      </c>
      <c r="K151" s="8">
        <v>559776.76</v>
      </c>
      <c r="L151" s="8">
        <v>0</v>
      </c>
      <c r="M151" s="8">
        <v>698867.95999999985</v>
      </c>
      <c r="N151" s="8">
        <v>623164.4</v>
      </c>
      <c r="O151" s="8">
        <v>75703.559999999823</v>
      </c>
      <c r="P151" s="8">
        <v>0</v>
      </c>
      <c r="Q151" s="8">
        <v>16048.711424100156</v>
      </c>
      <c r="R151" s="8">
        <v>475701.06</v>
      </c>
      <c r="S151" s="8">
        <v>478842.01999999996</v>
      </c>
      <c r="T151" s="8">
        <v>0</v>
      </c>
      <c r="U151" s="8">
        <v>512756.32999999996</v>
      </c>
      <c r="V151" s="18">
        <v>512756.32999999996</v>
      </c>
      <c r="W151" s="8">
        <v>0</v>
      </c>
      <c r="X151" s="8">
        <v>0</v>
      </c>
      <c r="Y151" s="8">
        <v>14740.835410044501</v>
      </c>
      <c r="Z151" s="8">
        <v>1544855.1099999999</v>
      </c>
      <c r="AA151" s="8">
        <v>1536795.4900000002</v>
      </c>
      <c r="AB151" s="8">
        <v>8059.6199999996461</v>
      </c>
      <c r="AC151" s="8">
        <v>2318733.41</v>
      </c>
      <c r="AD151" s="8">
        <v>1727013.7000000002</v>
      </c>
      <c r="AE151" s="8">
        <v>591719.71</v>
      </c>
      <c r="AF151" s="8">
        <v>0</v>
      </c>
      <c r="AG151" s="8">
        <v>1476.4035451071886</v>
      </c>
      <c r="AH151" s="8">
        <v>1583165.83</v>
      </c>
      <c r="AI151" s="8">
        <v>1627434.67</v>
      </c>
      <c r="AJ151" s="8">
        <v>0</v>
      </c>
      <c r="AK151" s="8">
        <v>2986867.72</v>
      </c>
      <c r="AL151" s="8">
        <v>1991255.31</v>
      </c>
      <c r="AM151" s="8">
        <v>995612.41000000015</v>
      </c>
      <c r="AN151" s="8">
        <v>0</v>
      </c>
      <c r="AO151" s="7">
        <v>0</v>
      </c>
      <c r="AP151" s="7">
        <v>0</v>
      </c>
      <c r="AQ151" s="7">
        <v>0</v>
      </c>
      <c r="AR151" s="7">
        <v>0</v>
      </c>
    </row>
    <row r="152" spans="1:44" x14ac:dyDescent="0.25">
      <c r="A152" s="7">
        <v>19367</v>
      </c>
      <c r="B152" s="5" t="s">
        <v>153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106090.12699999986</v>
      </c>
      <c r="I152" s="8">
        <v>15503.582616368853</v>
      </c>
      <c r="J152" s="8">
        <v>304260.7</v>
      </c>
      <c r="K152" s="8">
        <v>265365.77</v>
      </c>
      <c r="L152" s="8">
        <v>38894.929999999993</v>
      </c>
      <c r="M152" s="8">
        <v>351388.7</v>
      </c>
      <c r="N152" s="8">
        <v>290758.26</v>
      </c>
      <c r="O152" s="8">
        <v>60630.44</v>
      </c>
      <c r="P152" s="8">
        <v>0</v>
      </c>
      <c r="Q152" s="8">
        <v>10807.447574334898</v>
      </c>
      <c r="R152" s="8">
        <v>258914.14</v>
      </c>
      <c r="S152" s="8">
        <v>227232.07</v>
      </c>
      <c r="T152" s="8">
        <v>31682.070000000007</v>
      </c>
      <c r="U152" s="8">
        <v>345297.94999999995</v>
      </c>
      <c r="V152" s="8">
        <v>263026.83</v>
      </c>
      <c r="W152" s="8">
        <v>82271.119999999937</v>
      </c>
      <c r="X152" s="8">
        <v>0</v>
      </c>
      <c r="Y152" s="8">
        <v>4751.7028607755874</v>
      </c>
      <c r="Z152" s="18">
        <v>710070.71699999995</v>
      </c>
      <c r="AA152" s="8">
        <v>720705.94</v>
      </c>
      <c r="AB152" s="8">
        <v>0</v>
      </c>
      <c r="AC152" s="8">
        <v>747442.86</v>
      </c>
      <c r="AD152" s="18">
        <v>747442.86</v>
      </c>
      <c r="AE152" s="8">
        <v>0</v>
      </c>
      <c r="AF152" s="8">
        <v>0</v>
      </c>
      <c r="AG152" s="8">
        <v>731.44071633705209</v>
      </c>
      <c r="AH152" s="8">
        <v>1048859.6499999999</v>
      </c>
      <c r="AI152" s="8">
        <v>1002711.3</v>
      </c>
      <c r="AJ152" s="8">
        <v>46148.34999999986</v>
      </c>
      <c r="AK152" s="8">
        <v>1479755.77</v>
      </c>
      <c r="AL152" s="8">
        <v>1188380.9300000002</v>
      </c>
      <c r="AM152" s="8">
        <v>291374.83999999985</v>
      </c>
      <c r="AN152" s="8">
        <v>0</v>
      </c>
      <c r="AO152" s="7">
        <v>0</v>
      </c>
      <c r="AP152" s="7">
        <v>0</v>
      </c>
      <c r="AQ152" s="7">
        <v>0</v>
      </c>
      <c r="AR152" s="7">
        <v>0</v>
      </c>
    </row>
    <row r="153" spans="1:44" x14ac:dyDescent="0.25">
      <c r="A153" s="7">
        <v>31192</v>
      </c>
      <c r="B153" s="5" t="s">
        <v>154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327832.75000000058</v>
      </c>
      <c r="I153" s="8">
        <v>42352.757114493717</v>
      </c>
      <c r="J153" s="8">
        <v>837681.16</v>
      </c>
      <c r="K153" s="8">
        <v>792584.8</v>
      </c>
      <c r="L153" s="8">
        <v>45096.359999999986</v>
      </c>
      <c r="M153" s="8">
        <v>959925.24</v>
      </c>
      <c r="N153" s="8">
        <v>870547.39</v>
      </c>
      <c r="O153" s="8">
        <v>89377.849999999977</v>
      </c>
      <c r="P153" s="8">
        <v>0</v>
      </c>
      <c r="Q153" s="8">
        <v>23578.514553990608</v>
      </c>
      <c r="R153" s="8">
        <v>685788.9</v>
      </c>
      <c r="S153" s="8">
        <v>647803.44000000006</v>
      </c>
      <c r="T153" s="8">
        <v>37985.459999999963</v>
      </c>
      <c r="U153" s="8">
        <v>753333.53999999992</v>
      </c>
      <c r="V153" s="18">
        <v>753333.53999999992</v>
      </c>
      <c r="W153" s="8">
        <v>0</v>
      </c>
      <c r="X153" s="8">
        <v>0</v>
      </c>
      <c r="Y153" s="8">
        <v>16705.915702479339</v>
      </c>
      <c r="Z153" s="8">
        <v>2427206.5800000005</v>
      </c>
      <c r="AA153" s="8">
        <v>2295563.7100000004</v>
      </c>
      <c r="AB153" s="8">
        <v>131642.87000000011</v>
      </c>
      <c r="AC153" s="8">
        <v>2627840.54</v>
      </c>
      <c r="AD153" s="8">
        <v>2553057.1800000006</v>
      </c>
      <c r="AE153" s="8">
        <v>74783.359999999404</v>
      </c>
      <c r="AF153" s="8">
        <v>0</v>
      </c>
      <c r="AG153" s="8">
        <v>2325.4953857256546</v>
      </c>
      <c r="AH153" s="8">
        <v>3421132.08</v>
      </c>
      <c r="AI153" s="8">
        <v>3308024.0199999996</v>
      </c>
      <c r="AJ153" s="8">
        <v>113108.06000000052</v>
      </c>
      <c r="AK153" s="8">
        <v>4704639.95</v>
      </c>
      <c r="AL153" s="8">
        <v>3951118.65</v>
      </c>
      <c r="AM153" s="8">
        <v>753521.30000000028</v>
      </c>
      <c r="AN153" s="8">
        <v>0</v>
      </c>
      <c r="AO153" s="7">
        <v>0</v>
      </c>
      <c r="AP153" s="7">
        <v>0</v>
      </c>
      <c r="AQ153" s="7">
        <v>0</v>
      </c>
      <c r="AR153" s="7">
        <v>0</v>
      </c>
    </row>
    <row r="154" spans="1:44" x14ac:dyDescent="0.25">
      <c r="A154" s="7">
        <v>31191</v>
      </c>
      <c r="B154" s="5" t="s">
        <v>155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79774.750000000698</v>
      </c>
      <c r="I154" s="8">
        <v>48208.667549084479</v>
      </c>
      <c r="J154" s="8">
        <v>730271.09000000008</v>
      </c>
      <c r="K154" s="8">
        <v>732110.04999999993</v>
      </c>
      <c r="L154" s="8">
        <v>0</v>
      </c>
      <c r="M154" s="8">
        <v>1092649.4499999997</v>
      </c>
      <c r="N154" s="8">
        <v>800046.09999999986</v>
      </c>
      <c r="O154" s="8">
        <v>292603.34999999986</v>
      </c>
      <c r="P154" s="8">
        <v>0</v>
      </c>
      <c r="Q154" s="8">
        <v>23077.461658841941</v>
      </c>
      <c r="R154" s="8">
        <v>586941.23</v>
      </c>
      <c r="S154" s="8">
        <v>579808.6</v>
      </c>
      <c r="T154" s="8">
        <v>7132.6300000000047</v>
      </c>
      <c r="U154" s="8">
        <v>737324.9</v>
      </c>
      <c r="V154" s="8">
        <v>675575.32</v>
      </c>
      <c r="W154" s="8">
        <v>61749.580000000075</v>
      </c>
      <c r="X154" s="8">
        <v>0</v>
      </c>
      <c r="Y154" s="8">
        <v>20945.25104895105</v>
      </c>
      <c r="Z154" s="8">
        <v>2179619.3600000003</v>
      </c>
      <c r="AA154" s="18">
        <v>2179619.3600000003</v>
      </c>
      <c r="AB154" s="8">
        <v>0</v>
      </c>
      <c r="AC154" s="8">
        <v>3294687.99</v>
      </c>
      <c r="AD154" s="8">
        <v>2410926.8800000004</v>
      </c>
      <c r="AE154" s="8">
        <v>883761.10999999987</v>
      </c>
      <c r="AF154" s="8">
        <v>0</v>
      </c>
      <c r="AG154" s="8">
        <v>2354.9014319820863</v>
      </c>
      <c r="AH154" s="8">
        <v>3097290.0900000003</v>
      </c>
      <c r="AI154" s="8">
        <v>3022809.01</v>
      </c>
      <c r="AJ154" s="8">
        <v>74481.08000000054</v>
      </c>
      <c r="AK154" s="8">
        <v>4764130.4399999995</v>
      </c>
      <c r="AL154" s="8">
        <v>3679223.21</v>
      </c>
      <c r="AM154" s="8">
        <v>1084907.2299999995</v>
      </c>
      <c r="AN154" s="8">
        <v>0</v>
      </c>
      <c r="AO154" s="7">
        <v>0</v>
      </c>
      <c r="AP154" s="7">
        <v>0</v>
      </c>
      <c r="AQ154" s="7">
        <v>0</v>
      </c>
      <c r="AR154" s="7">
        <v>0</v>
      </c>
    </row>
    <row r="155" spans="1:44" x14ac:dyDescent="0.25">
      <c r="A155" s="7">
        <v>31193</v>
      </c>
      <c r="B155" s="5" t="s">
        <v>156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32231.226999999373</v>
      </c>
      <c r="I155" s="8">
        <v>18031.144054709905</v>
      </c>
      <c r="J155" s="8">
        <v>383645.22</v>
      </c>
      <c r="K155" s="8">
        <v>387205.91000000003</v>
      </c>
      <c r="L155" s="8">
        <v>0</v>
      </c>
      <c r="M155" s="8">
        <v>408675.87999999995</v>
      </c>
      <c r="N155" s="18">
        <v>408675.87999999995</v>
      </c>
      <c r="O155" s="8">
        <v>0</v>
      </c>
      <c r="P155" s="8">
        <v>0</v>
      </c>
      <c r="Q155" s="8">
        <v>12225.696087636932</v>
      </c>
      <c r="R155" s="8">
        <v>322228.16000000003</v>
      </c>
      <c r="S155" s="8">
        <v>326642.14</v>
      </c>
      <c r="T155" s="8">
        <v>0</v>
      </c>
      <c r="U155" s="8">
        <v>390610.99</v>
      </c>
      <c r="V155" s="8">
        <v>385653.02</v>
      </c>
      <c r="W155" s="8">
        <v>4957.9699999999721</v>
      </c>
      <c r="X155" s="8">
        <v>0</v>
      </c>
      <c r="Y155" s="8">
        <v>5884.6564526382699</v>
      </c>
      <c r="Z155" s="18">
        <v>879373.63699999987</v>
      </c>
      <c r="AA155" s="18">
        <v>879373.64000000013</v>
      </c>
      <c r="AB155" s="8">
        <v>0</v>
      </c>
      <c r="AC155" s="8">
        <v>925656.46</v>
      </c>
      <c r="AD155" s="18">
        <v>925656.46</v>
      </c>
      <c r="AE155" s="8">
        <v>0</v>
      </c>
      <c r="AF155" s="8">
        <v>0</v>
      </c>
      <c r="AG155" s="8">
        <v>1359.0881333814452</v>
      </c>
      <c r="AH155" s="8">
        <v>2021567.0699999998</v>
      </c>
      <c r="AI155" s="8">
        <v>1981361.1700000002</v>
      </c>
      <c r="AJ155" s="8">
        <v>40205.899999999674</v>
      </c>
      <c r="AK155" s="8">
        <v>2749530.43</v>
      </c>
      <c r="AL155" s="8">
        <v>2416499.9700000002</v>
      </c>
      <c r="AM155" s="8">
        <v>333030.45999999996</v>
      </c>
      <c r="AN155" s="8">
        <v>0</v>
      </c>
      <c r="AO155" s="7">
        <v>0</v>
      </c>
      <c r="AP155" s="7">
        <v>0</v>
      </c>
      <c r="AQ155" s="7">
        <v>0</v>
      </c>
      <c r="AR155" s="7">
        <v>0</v>
      </c>
    </row>
    <row r="156" spans="1:44" x14ac:dyDescent="0.25">
      <c r="A156" s="7">
        <v>19368</v>
      </c>
      <c r="B156" s="5" t="s">
        <v>157</v>
      </c>
      <c r="C156" s="8">
        <v>0</v>
      </c>
      <c r="D156" s="8">
        <v>24366.170000000129</v>
      </c>
      <c r="E156" s="8">
        <v>0</v>
      </c>
      <c r="F156" s="8">
        <v>0</v>
      </c>
      <c r="G156" s="8">
        <v>0</v>
      </c>
      <c r="H156" s="8">
        <v>0</v>
      </c>
      <c r="I156" s="8">
        <v>17025.782925215091</v>
      </c>
      <c r="J156" s="8">
        <v>164487.57999999999</v>
      </c>
      <c r="K156" s="8">
        <v>165230.71</v>
      </c>
      <c r="L156" s="8">
        <v>0</v>
      </c>
      <c r="M156" s="8">
        <v>385889.37000000005</v>
      </c>
      <c r="N156" s="8">
        <v>176308.57</v>
      </c>
      <c r="O156" s="8">
        <v>209580.80000000005</v>
      </c>
      <c r="P156" s="8">
        <v>0</v>
      </c>
      <c r="Q156" s="8">
        <v>6714.0472613458523</v>
      </c>
      <c r="R156" s="8">
        <v>150157.41999999998</v>
      </c>
      <c r="S156" s="8">
        <v>150995.35</v>
      </c>
      <c r="T156" s="8">
        <v>0</v>
      </c>
      <c r="U156" s="8">
        <v>214513.80999999997</v>
      </c>
      <c r="V156" s="8">
        <v>166611.21000000002</v>
      </c>
      <c r="W156" s="8">
        <v>47902.599999999948</v>
      </c>
      <c r="X156" s="8">
        <v>0</v>
      </c>
      <c r="Y156" s="8">
        <v>10409.708010171646</v>
      </c>
      <c r="Z156" s="8">
        <v>402442.04000000004</v>
      </c>
      <c r="AA156" s="8">
        <v>406806.29000000004</v>
      </c>
      <c r="AB156" s="8">
        <v>0</v>
      </c>
      <c r="AC156" s="8">
        <v>1637447.0699999998</v>
      </c>
      <c r="AD156" s="8">
        <v>435720.85000000003</v>
      </c>
      <c r="AE156" s="8">
        <v>1201726.2199999997</v>
      </c>
      <c r="AF156" s="8">
        <v>0</v>
      </c>
      <c r="AG156" s="8">
        <v>566.35200956961455</v>
      </c>
      <c r="AH156" s="8">
        <v>793380.28999999992</v>
      </c>
      <c r="AI156" s="8">
        <v>811801.15</v>
      </c>
      <c r="AJ156" s="8">
        <v>0</v>
      </c>
      <c r="AK156" s="8">
        <v>1145769.76</v>
      </c>
      <c r="AL156" s="8">
        <v>961161.65</v>
      </c>
      <c r="AM156" s="8">
        <v>184608.11</v>
      </c>
      <c r="AN156" s="8">
        <v>0</v>
      </c>
      <c r="AO156" s="7">
        <v>0</v>
      </c>
      <c r="AP156" s="7">
        <v>0</v>
      </c>
      <c r="AQ156" s="7">
        <v>0</v>
      </c>
      <c r="AR156" s="7">
        <v>0</v>
      </c>
    </row>
    <row r="157" spans="1:44" x14ac:dyDescent="0.25">
      <c r="A157" s="7">
        <v>19369</v>
      </c>
      <c r="B157" s="5" t="s">
        <v>158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98731.810000000056</v>
      </c>
      <c r="I157" s="8">
        <v>11076.393999558792</v>
      </c>
      <c r="J157" s="8">
        <v>164633.51999999999</v>
      </c>
      <c r="K157" s="8">
        <v>150396.23000000001</v>
      </c>
      <c r="L157" s="8">
        <v>14237.289999999979</v>
      </c>
      <c r="M157" s="8">
        <v>251046.47</v>
      </c>
      <c r="N157" s="8">
        <v>166513.56</v>
      </c>
      <c r="O157" s="8">
        <v>84532.91</v>
      </c>
      <c r="P157" s="8">
        <v>0</v>
      </c>
      <c r="Q157" s="8">
        <v>6637.9896713615035</v>
      </c>
      <c r="R157" s="8">
        <v>142568.14000000001</v>
      </c>
      <c r="S157" s="8">
        <v>131085.19</v>
      </c>
      <c r="T157" s="8">
        <v>11482.950000000012</v>
      </c>
      <c r="U157" s="8">
        <v>212083.77000000002</v>
      </c>
      <c r="V157" s="8">
        <v>153805.07</v>
      </c>
      <c r="W157" s="8">
        <v>58278.700000000012</v>
      </c>
      <c r="X157" s="8">
        <v>0</v>
      </c>
      <c r="Y157" s="8">
        <v>4481.4206611570244</v>
      </c>
      <c r="Z157" s="8">
        <v>442548.33</v>
      </c>
      <c r="AA157" s="8">
        <v>399062.18</v>
      </c>
      <c r="AB157" s="8">
        <v>43486.150000000023</v>
      </c>
      <c r="AC157" s="8">
        <v>704927.47</v>
      </c>
      <c r="AD157" s="8">
        <v>440167.18</v>
      </c>
      <c r="AE157" s="8">
        <v>264760.28999999998</v>
      </c>
      <c r="AF157" s="8">
        <v>0</v>
      </c>
      <c r="AG157" s="8">
        <v>434.90548028491355</v>
      </c>
      <c r="AH157" s="8">
        <v>662049.19000000006</v>
      </c>
      <c r="AI157" s="8">
        <v>632523.77</v>
      </c>
      <c r="AJ157" s="8">
        <v>29525.420000000042</v>
      </c>
      <c r="AK157" s="8">
        <v>879844.23</v>
      </c>
      <c r="AL157" s="8">
        <v>777380.33000000007</v>
      </c>
      <c r="AM157" s="8">
        <v>102463.89999999991</v>
      </c>
      <c r="AN157" s="8">
        <v>0</v>
      </c>
      <c r="AO157" s="7">
        <v>0</v>
      </c>
      <c r="AP157" s="7">
        <v>0</v>
      </c>
      <c r="AQ157" s="7">
        <v>0</v>
      </c>
      <c r="AR157" s="7">
        <v>0</v>
      </c>
    </row>
    <row r="158" spans="1:44" x14ac:dyDescent="0.25">
      <c r="A158" s="7">
        <v>31189</v>
      </c>
      <c r="B158" s="5" t="s">
        <v>159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136725.30000000005</v>
      </c>
      <c r="I158" s="8">
        <v>18484.86741672182</v>
      </c>
      <c r="J158" s="8">
        <v>354184.68999999994</v>
      </c>
      <c r="K158" s="8">
        <v>339051.42</v>
      </c>
      <c r="L158" s="8">
        <v>15133.26999999996</v>
      </c>
      <c r="M158" s="8">
        <v>418959.52</v>
      </c>
      <c r="N158" s="8">
        <v>376773.49</v>
      </c>
      <c r="O158" s="8">
        <v>42186.030000000028</v>
      </c>
      <c r="P158" s="8">
        <v>0</v>
      </c>
      <c r="Q158" s="8">
        <v>10876.853521126761</v>
      </c>
      <c r="R158" s="8">
        <v>305376.84999999998</v>
      </c>
      <c r="S158" s="8">
        <v>293722.43</v>
      </c>
      <c r="T158" s="8">
        <v>11654.419999999984</v>
      </c>
      <c r="U158" s="8">
        <v>347515.47</v>
      </c>
      <c r="V158" s="8">
        <v>346897.68</v>
      </c>
      <c r="W158" s="8">
        <v>617.78999999997905</v>
      </c>
      <c r="X158" s="8">
        <v>0</v>
      </c>
      <c r="Y158" s="8">
        <v>7678.7527654164014</v>
      </c>
      <c r="Z158" s="8">
        <v>953942.53</v>
      </c>
      <c r="AA158" s="8">
        <v>910277.67999999993</v>
      </c>
      <c r="AB158" s="8">
        <v>43664.850000000093</v>
      </c>
      <c r="AC158" s="8">
        <v>1207867.81</v>
      </c>
      <c r="AD158" s="8">
        <v>1026944.74</v>
      </c>
      <c r="AE158" s="8">
        <v>180923.07000000007</v>
      </c>
      <c r="AF158" s="8">
        <v>0</v>
      </c>
      <c r="AG158" s="8">
        <v>1139.3342197748966</v>
      </c>
      <c r="AH158" s="8">
        <v>1804832.98</v>
      </c>
      <c r="AI158" s="8">
        <v>1738560.22</v>
      </c>
      <c r="AJ158" s="8">
        <v>66272.760000000009</v>
      </c>
      <c r="AK158" s="8">
        <v>2304952.88</v>
      </c>
      <c r="AL158" s="8">
        <v>2119348.42</v>
      </c>
      <c r="AM158" s="8">
        <v>185604.45999999996</v>
      </c>
      <c r="AN158" s="8">
        <v>0</v>
      </c>
      <c r="AO158" s="7">
        <v>0</v>
      </c>
      <c r="AP158" s="7">
        <v>0</v>
      </c>
      <c r="AQ158" s="7">
        <v>0</v>
      </c>
      <c r="AR158" s="7">
        <v>0</v>
      </c>
    </row>
    <row r="159" spans="1:44" x14ac:dyDescent="0.25">
      <c r="A159" s="7">
        <v>19370</v>
      </c>
      <c r="B159" s="5" t="s">
        <v>160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42307.04150000005</v>
      </c>
      <c r="I159" s="8">
        <v>9299.256121773662</v>
      </c>
      <c r="J159" s="8">
        <v>163728.90999999997</v>
      </c>
      <c r="K159" s="8">
        <v>150200.69</v>
      </c>
      <c r="L159" s="8">
        <v>13528.219999999972</v>
      </c>
      <c r="M159" s="8">
        <v>210767.64000000004</v>
      </c>
      <c r="N159" s="8">
        <v>158445.42000000001</v>
      </c>
      <c r="O159" s="8">
        <v>52322.22000000003</v>
      </c>
      <c r="P159" s="8">
        <v>0</v>
      </c>
      <c r="Q159" s="8">
        <v>7033.5949921752735</v>
      </c>
      <c r="R159" s="8">
        <v>152378.01</v>
      </c>
      <c r="S159" s="8">
        <v>126555.12</v>
      </c>
      <c r="T159" s="8">
        <v>25822.890000000014</v>
      </c>
      <c r="U159" s="8">
        <v>224723.36</v>
      </c>
      <c r="V159" s="8">
        <v>138177.41</v>
      </c>
      <c r="W159" s="8">
        <v>86545.949999999983</v>
      </c>
      <c r="X159" s="8">
        <v>0</v>
      </c>
      <c r="Y159" s="8">
        <v>2291.6399872854413</v>
      </c>
      <c r="Z159" s="18">
        <v>342451.22149999999</v>
      </c>
      <c r="AA159" s="8">
        <v>359300.95999999996</v>
      </c>
      <c r="AB159" s="8">
        <v>0</v>
      </c>
      <c r="AC159" s="8">
        <v>360474.97</v>
      </c>
      <c r="AD159" s="18">
        <v>360474.97</v>
      </c>
      <c r="AE159" s="8">
        <v>0</v>
      </c>
      <c r="AF159" s="8">
        <v>0</v>
      </c>
      <c r="AG159" s="8">
        <v>276.38131157102822</v>
      </c>
      <c r="AH159" s="8">
        <v>443794.51</v>
      </c>
      <c r="AI159" s="8">
        <v>423988.83999999997</v>
      </c>
      <c r="AJ159" s="8">
        <v>19805.670000000042</v>
      </c>
      <c r="AK159" s="8">
        <v>559138.74</v>
      </c>
      <c r="AL159" s="8">
        <v>493893.04</v>
      </c>
      <c r="AM159" s="8">
        <v>65245.700000000012</v>
      </c>
      <c r="AN159" s="8">
        <v>0</v>
      </c>
      <c r="AO159" s="7">
        <v>0</v>
      </c>
      <c r="AP159" s="7">
        <v>0</v>
      </c>
      <c r="AQ159" s="7">
        <v>0</v>
      </c>
      <c r="AR159" s="7">
        <v>0</v>
      </c>
    </row>
    <row r="160" spans="1:44" x14ac:dyDescent="0.25">
      <c r="A160" s="7">
        <v>19371</v>
      </c>
      <c r="B160" s="5" t="s">
        <v>161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28765.80899999995</v>
      </c>
      <c r="I160" s="8">
        <v>8529.3752481800129</v>
      </c>
      <c r="J160" s="8">
        <v>187839.81</v>
      </c>
      <c r="K160" s="8">
        <v>185652.54</v>
      </c>
      <c r="L160" s="8">
        <v>2187.2699999999895</v>
      </c>
      <c r="M160" s="8">
        <v>193318.28999999998</v>
      </c>
      <c r="N160" s="18">
        <v>193318.28999999998</v>
      </c>
      <c r="O160" s="8">
        <v>0</v>
      </c>
      <c r="P160" s="8">
        <v>0</v>
      </c>
      <c r="Q160" s="8">
        <v>5289.5280125195623</v>
      </c>
      <c r="R160" s="18">
        <v>160550.399</v>
      </c>
      <c r="S160" s="8">
        <v>167473.85999999999</v>
      </c>
      <c r="T160" s="8">
        <v>0</v>
      </c>
      <c r="U160" s="8">
        <v>169000.42</v>
      </c>
      <c r="V160" s="18">
        <v>169000.42</v>
      </c>
      <c r="W160" s="8">
        <v>0</v>
      </c>
      <c r="X160" s="8">
        <v>0</v>
      </c>
      <c r="Y160" s="8">
        <v>3283.4827717736807</v>
      </c>
      <c r="Z160" s="8">
        <v>450056.98000000004</v>
      </c>
      <c r="AA160" s="8">
        <v>450852.56000000006</v>
      </c>
      <c r="AB160" s="8">
        <v>0</v>
      </c>
      <c r="AC160" s="8">
        <v>516491.84</v>
      </c>
      <c r="AD160" s="8">
        <v>493141.75000000006</v>
      </c>
      <c r="AE160" s="8">
        <v>23350.089999999967</v>
      </c>
      <c r="AF160" s="8">
        <v>0</v>
      </c>
      <c r="AG160" s="8">
        <v>514.52971968345139</v>
      </c>
      <c r="AH160" s="8">
        <v>627966.56999999995</v>
      </c>
      <c r="AI160" s="8">
        <v>593668.99</v>
      </c>
      <c r="AJ160" s="8">
        <v>34297.579999999958</v>
      </c>
      <c r="AK160" s="8">
        <v>1040929.6399999999</v>
      </c>
      <c r="AL160" s="8">
        <v>751413.36</v>
      </c>
      <c r="AM160" s="8">
        <v>289516.27999999991</v>
      </c>
      <c r="AN160" s="8">
        <v>0</v>
      </c>
      <c r="AO160" s="7">
        <v>0</v>
      </c>
      <c r="AP160" s="7">
        <v>0</v>
      </c>
      <c r="AQ160" s="7">
        <v>0</v>
      </c>
      <c r="AR160" s="7">
        <v>0</v>
      </c>
    </row>
    <row r="161" spans="1:44" x14ac:dyDescent="0.25">
      <c r="A161" s="7">
        <v>19372</v>
      </c>
      <c r="B161" s="5" t="s">
        <v>162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123897.05500000002</v>
      </c>
      <c r="I161" s="8">
        <v>8442.9419810280178</v>
      </c>
      <c r="J161" s="8">
        <v>190340.86</v>
      </c>
      <c r="K161" s="8">
        <v>156691.34</v>
      </c>
      <c r="L161" s="8">
        <v>33649.51999999999</v>
      </c>
      <c r="M161" s="8">
        <v>191359.28</v>
      </c>
      <c r="N161" s="8">
        <v>167468.22</v>
      </c>
      <c r="O161" s="8">
        <v>23891.059999999998</v>
      </c>
      <c r="P161" s="8">
        <v>0</v>
      </c>
      <c r="Q161" s="8">
        <v>5783.1837245696415</v>
      </c>
      <c r="R161" s="8">
        <v>173474.55000000002</v>
      </c>
      <c r="S161" s="8">
        <v>144188.05000000002</v>
      </c>
      <c r="T161" s="8">
        <v>29286.5</v>
      </c>
      <c r="U161" s="8">
        <v>184772.72000000003</v>
      </c>
      <c r="V161" s="8">
        <v>159379.81000000003</v>
      </c>
      <c r="W161" s="8">
        <v>25392.910000000003</v>
      </c>
      <c r="X161" s="8">
        <v>0</v>
      </c>
      <c r="Y161" s="8">
        <v>2693.3420216147488</v>
      </c>
      <c r="Z161" s="18">
        <v>402479.565</v>
      </c>
      <c r="AA161" s="8">
        <v>371948.97000000003</v>
      </c>
      <c r="AB161" s="8">
        <v>30530.594999999972</v>
      </c>
      <c r="AC161" s="8">
        <v>423662.7</v>
      </c>
      <c r="AD161" s="8">
        <v>400572.2</v>
      </c>
      <c r="AE161" s="8">
        <v>23090.5</v>
      </c>
      <c r="AF161" s="8">
        <v>0</v>
      </c>
      <c r="AG161" s="8">
        <v>504.19179761451659</v>
      </c>
      <c r="AH161" s="8">
        <v>539999.94000000006</v>
      </c>
      <c r="AI161" s="8">
        <v>509569.5</v>
      </c>
      <c r="AJ161" s="8">
        <v>30430.440000000061</v>
      </c>
      <c r="AK161" s="8">
        <v>1020015.3</v>
      </c>
      <c r="AL161" s="8">
        <v>604187.93000000005</v>
      </c>
      <c r="AM161" s="8">
        <v>415827.37</v>
      </c>
      <c r="AN161" s="8">
        <v>0</v>
      </c>
      <c r="AO161" s="7">
        <v>0</v>
      </c>
      <c r="AP161" s="7">
        <v>0</v>
      </c>
      <c r="AQ161" s="7">
        <v>0</v>
      </c>
      <c r="AR161" s="7">
        <v>0</v>
      </c>
    </row>
    <row r="162" spans="1:44" x14ac:dyDescent="0.25">
      <c r="A162" s="7">
        <v>31187</v>
      </c>
      <c r="B162" s="5" t="s">
        <v>163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137322.94699999993</v>
      </c>
      <c r="I162" s="8">
        <v>22832.771674387826</v>
      </c>
      <c r="J162" s="8">
        <v>431049.42</v>
      </c>
      <c r="K162" s="8">
        <v>402509.15</v>
      </c>
      <c r="L162" s="8">
        <v>28540.26999999996</v>
      </c>
      <c r="M162" s="8">
        <v>517504.77000000008</v>
      </c>
      <c r="N162" s="8">
        <v>451277.5</v>
      </c>
      <c r="O162" s="8">
        <v>66227.270000000077</v>
      </c>
      <c r="P162" s="8">
        <v>0</v>
      </c>
      <c r="Q162" s="8">
        <v>13590.935211267606</v>
      </c>
      <c r="R162" s="8">
        <v>356247.27999999997</v>
      </c>
      <c r="S162" s="8">
        <v>334279.15000000002</v>
      </c>
      <c r="T162" s="8">
        <v>21968.129999999946</v>
      </c>
      <c r="U162" s="8">
        <v>434230.38</v>
      </c>
      <c r="V162" s="8">
        <v>403025.88</v>
      </c>
      <c r="W162" s="8">
        <v>31204.5</v>
      </c>
      <c r="X162" s="8">
        <v>0</v>
      </c>
      <c r="Y162" s="8">
        <v>7778.2572155117614</v>
      </c>
      <c r="Z162" s="18">
        <v>1162343.8670000001</v>
      </c>
      <c r="AA162" s="8">
        <v>1142669.23</v>
      </c>
      <c r="AB162" s="8">
        <v>19674.637000000104</v>
      </c>
      <c r="AC162" s="8">
        <v>1223519.8600000001</v>
      </c>
      <c r="AD162" s="18">
        <v>1223519.8600000001</v>
      </c>
      <c r="AE162" s="8">
        <v>0</v>
      </c>
      <c r="AF162" s="8">
        <v>0</v>
      </c>
      <c r="AG162" s="8">
        <v>969.60104198075203</v>
      </c>
      <c r="AH162" s="8">
        <v>1341500.53</v>
      </c>
      <c r="AI162" s="8">
        <v>1274360.6200000001</v>
      </c>
      <c r="AJ162" s="8">
        <v>67139.909999999916</v>
      </c>
      <c r="AK162" s="8">
        <v>1961570.78</v>
      </c>
      <c r="AL162" s="8">
        <v>1646753.61</v>
      </c>
      <c r="AM162" s="8">
        <v>314817.16999999993</v>
      </c>
      <c r="AN162" s="8">
        <v>0</v>
      </c>
      <c r="AO162" s="7">
        <v>0</v>
      </c>
      <c r="AP162" s="7">
        <v>0</v>
      </c>
      <c r="AQ162" s="7">
        <v>0</v>
      </c>
      <c r="AR162" s="7">
        <v>0</v>
      </c>
    </row>
    <row r="163" spans="1:44" x14ac:dyDescent="0.25">
      <c r="A163" s="7">
        <v>31184</v>
      </c>
      <c r="B163" s="5" t="s">
        <v>164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128824.56000000011</v>
      </c>
      <c r="I163" s="8">
        <v>19623.455989410988</v>
      </c>
      <c r="J163" s="8">
        <v>373461.87</v>
      </c>
      <c r="K163" s="8">
        <v>362435.07</v>
      </c>
      <c r="L163" s="8">
        <v>11026.799999999988</v>
      </c>
      <c r="M163" s="8">
        <v>444765.63</v>
      </c>
      <c r="N163" s="8">
        <v>405568.92</v>
      </c>
      <c r="O163" s="8">
        <v>39196.710000000021</v>
      </c>
      <c r="P163" s="8">
        <v>0</v>
      </c>
      <c r="Q163" s="8">
        <v>12234.438497652582</v>
      </c>
      <c r="R163" s="8">
        <v>328549.34999999998</v>
      </c>
      <c r="S163" s="8">
        <v>321624.75</v>
      </c>
      <c r="T163" s="8">
        <v>6924.5999999999767</v>
      </c>
      <c r="U163" s="8">
        <v>390890.31</v>
      </c>
      <c r="V163" s="8">
        <v>382428.77</v>
      </c>
      <c r="W163" s="8">
        <v>8461.539999999979</v>
      </c>
      <c r="X163" s="8">
        <v>0</v>
      </c>
      <c r="Y163" s="8">
        <v>8057.3485696122052</v>
      </c>
      <c r="Z163" s="8">
        <v>979854.48</v>
      </c>
      <c r="AA163" s="8">
        <v>932299.22</v>
      </c>
      <c r="AB163" s="8">
        <v>47555.260000000009</v>
      </c>
      <c r="AC163" s="8">
        <v>1267420.93</v>
      </c>
      <c r="AD163" s="8">
        <v>1055171</v>
      </c>
      <c r="AE163" s="8">
        <v>212249.92999999993</v>
      </c>
      <c r="AF163" s="8">
        <v>0</v>
      </c>
      <c r="AG163" s="8">
        <v>1226.7169005521314</v>
      </c>
      <c r="AH163" s="8">
        <v>1757195.49</v>
      </c>
      <c r="AI163" s="8">
        <v>1693877.5899999999</v>
      </c>
      <c r="AJ163" s="8">
        <v>63317.90000000014</v>
      </c>
      <c r="AK163" s="8">
        <v>2481734.16</v>
      </c>
      <c r="AL163" s="8">
        <v>2089919.96</v>
      </c>
      <c r="AM163" s="8">
        <v>391814.20000000019</v>
      </c>
      <c r="AN163" s="8">
        <v>0</v>
      </c>
      <c r="AO163" s="7">
        <v>0</v>
      </c>
      <c r="AP163" s="7">
        <v>0</v>
      </c>
      <c r="AQ163" s="7">
        <v>0</v>
      </c>
      <c r="AR163" s="7">
        <v>0</v>
      </c>
    </row>
    <row r="164" spans="1:44" x14ac:dyDescent="0.25">
      <c r="A164" s="7">
        <v>31185</v>
      </c>
      <c r="B164" s="5" t="s">
        <v>165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409739.94000000088</v>
      </c>
      <c r="I164" s="8">
        <v>41086.278402823737</v>
      </c>
      <c r="J164" s="8">
        <v>774215.53</v>
      </c>
      <c r="K164" s="8">
        <v>725236.33</v>
      </c>
      <c r="L164" s="8">
        <v>48979.20000000007</v>
      </c>
      <c r="M164" s="8">
        <v>931220.49999999988</v>
      </c>
      <c r="N164" s="8">
        <v>780210.73</v>
      </c>
      <c r="O164" s="8">
        <v>151009.7699999999</v>
      </c>
      <c r="P164" s="8">
        <v>0</v>
      </c>
      <c r="Q164" s="8">
        <v>24678.239749608765</v>
      </c>
      <c r="R164" s="8">
        <v>681397.89</v>
      </c>
      <c r="S164" s="8">
        <v>634260.98</v>
      </c>
      <c r="T164" s="8">
        <v>47136.910000000033</v>
      </c>
      <c r="U164" s="8">
        <v>788469.76000000001</v>
      </c>
      <c r="V164" s="8">
        <v>711755.71</v>
      </c>
      <c r="W164" s="8">
        <v>76714.050000000047</v>
      </c>
      <c r="X164" s="8">
        <v>0</v>
      </c>
      <c r="Y164" s="8">
        <v>15189.258804831532</v>
      </c>
      <c r="Z164" s="8">
        <v>2016610.5000000002</v>
      </c>
      <c r="AA164" s="8">
        <v>1884221.2199999997</v>
      </c>
      <c r="AB164" s="8">
        <v>132389.28000000049</v>
      </c>
      <c r="AC164" s="8">
        <v>2389270.41</v>
      </c>
      <c r="AD164" s="8">
        <v>2024100.6099999999</v>
      </c>
      <c r="AE164" s="8">
        <v>365169.80000000028</v>
      </c>
      <c r="AF164" s="8">
        <v>0</v>
      </c>
      <c r="AG164" s="8">
        <v>1996.8589124449477</v>
      </c>
      <c r="AH164" s="8">
        <v>2906697.85</v>
      </c>
      <c r="AI164" s="8">
        <v>2725463.3</v>
      </c>
      <c r="AJ164" s="8">
        <v>181234.55000000028</v>
      </c>
      <c r="AK164" s="8">
        <v>4039785.3600000003</v>
      </c>
      <c r="AL164" s="8">
        <v>3081602.69</v>
      </c>
      <c r="AM164" s="8">
        <v>958182.67000000039</v>
      </c>
      <c r="AN164" s="8">
        <v>0</v>
      </c>
      <c r="AO164" s="7">
        <v>0</v>
      </c>
      <c r="AP164" s="7">
        <v>0</v>
      </c>
      <c r="AQ164" s="7">
        <v>0</v>
      </c>
      <c r="AR164" s="7">
        <v>0</v>
      </c>
    </row>
    <row r="165" spans="1:44" s="20" customFormat="1" x14ac:dyDescent="0.25">
      <c r="A165" s="22">
        <v>280208</v>
      </c>
      <c r="B165" s="17" t="s">
        <v>166</v>
      </c>
      <c r="C165" s="19">
        <v>0</v>
      </c>
      <c r="D165" s="8">
        <v>0</v>
      </c>
      <c r="E165" s="19">
        <v>0</v>
      </c>
      <c r="F165" s="19">
        <v>0</v>
      </c>
      <c r="G165" s="19">
        <v>0</v>
      </c>
      <c r="H165" s="19">
        <v>205792.15600000002</v>
      </c>
      <c r="I165" s="19">
        <v>13979.540260313257</v>
      </c>
      <c r="J165" s="23">
        <v>301003.96599999996</v>
      </c>
      <c r="K165" s="23">
        <v>301003.96999999997</v>
      </c>
      <c r="L165" s="19">
        <v>0</v>
      </c>
      <c r="M165" s="19">
        <v>316846.27999999997</v>
      </c>
      <c r="N165" s="23">
        <v>316846.27999999997</v>
      </c>
      <c r="O165" s="19">
        <v>0</v>
      </c>
      <c r="P165" s="19">
        <v>0</v>
      </c>
      <c r="Q165" s="19">
        <v>13979.538654147105</v>
      </c>
      <c r="R165" s="19">
        <v>336512.64</v>
      </c>
      <c r="S165" s="19">
        <v>306079.31999999995</v>
      </c>
      <c r="T165" s="19">
        <v>30433.320000000065</v>
      </c>
      <c r="U165" s="19">
        <v>446646.26</v>
      </c>
      <c r="V165" s="19">
        <v>340992.73</v>
      </c>
      <c r="W165" s="19">
        <v>105653.53000000003</v>
      </c>
      <c r="X165" s="19">
        <v>0</v>
      </c>
      <c r="Y165" s="19">
        <v>407.55445931183795</v>
      </c>
      <c r="Z165" s="19">
        <v>783955.16</v>
      </c>
      <c r="AA165" s="19">
        <v>704134.10000000009</v>
      </c>
      <c r="AB165" s="19">
        <v>79821.059999999939</v>
      </c>
      <c r="AC165" s="19">
        <v>824511.2</v>
      </c>
      <c r="AD165" s="19">
        <v>782855.01000000013</v>
      </c>
      <c r="AE165" s="19">
        <v>41656.189999999828</v>
      </c>
      <c r="AF165" s="19">
        <v>0</v>
      </c>
      <c r="AG165" s="19">
        <v>2166.8868254682243</v>
      </c>
      <c r="AH165" s="19">
        <v>1651947.84</v>
      </c>
      <c r="AI165" s="19">
        <v>1556410.06</v>
      </c>
      <c r="AJ165" s="19">
        <v>95537.780000000028</v>
      </c>
      <c r="AK165" s="19">
        <v>4383763.7300000004</v>
      </c>
      <c r="AL165" s="19">
        <v>1979914.35</v>
      </c>
      <c r="AM165" s="19">
        <v>2403849.3800000004</v>
      </c>
      <c r="AN165" s="19">
        <v>0</v>
      </c>
      <c r="AO165" s="7">
        <v>0</v>
      </c>
      <c r="AP165" s="7">
        <v>0</v>
      </c>
      <c r="AQ165" s="7">
        <v>0</v>
      </c>
      <c r="AR165" s="7">
        <v>0</v>
      </c>
    </row>
    <row r="166" spans="1:44" s="20" customFormat="1" x14ac:dyDescent="0.25">
      <c r="A166" s="22">
        <v>280209</v>
      </c>
      <c r="B166" s="17" t="s">
        <v>167</v>
      </c>
      <c r="C166" s="19">
        <v>0</v>
      </c>
      <c r="D166" s="8">
        <v>0</v>
      </c>
      <c r="E166" s="19">
        <v>0</v>
      </c>
      <c r="F166" s="19">
        <v>0</v>
      </c>
      <c r="G166" s="19">
        <v>0</v>
      </c>
      <c r="H166" s="19">
        <v>262317.66999999969</v>
      </c>
      <c r="I166" s="19">
        <v>57330.431502316351</v>
      </c>
      <c r="J166" s="19">
        <v>761503.52</v>
      </c>
      <c r="K166" s="19">
        <v>725260.52000000014</v>
      </c>
      <c r="L166" s="19">
        <v>36242.999999999884</v>
      </c>
      <c r="M166" s="19">
        <v>1299394.23</v>
      </c>
      <c r="N166" s="19">
        <v>777259.79000000015</v>
      </c>
      <c r="O166" s="19">
        <v>522134.43999999983</v>
      </c>
      <c r="P166" s="19">
        <v>0</v>
      </c>
      <c r="Q166" s="19">
        <v>57330.43433489828</v>
      </c>
      <c r="R166" s="19">
        <v>709063.1</v>
      </c>
      <c r="S166" s="19">
        <v>672286.37000000011</v>
      </c>
      <c r="T166" s="19">
        <v>36776.729999999865</v>
      </c>
      <c r="U166" s="19">
        <v>1831705.4600000002</v>
      </c>
      <c r="V166" s="19">
        <v>745589.27000000014</v>
      </c>
      <c r="W166" s="19">
        <v>1086116.19</v>
      </c>
      <c r="X166" s="19">
        <v>0</v>
      </c>
      <c r="Y166" s="19">
        <v>772.93437696174635</v>
      </c>
      <c r="Z166" s="19">
        <v>1484565.86</v>
      </c>
      <c r="AA166" s="19">
        <v>1437919.7</v>
      </c>
      <c r="AB166" s="19">
        <v>46646.160000000149</v>
      </c>
      <c r="AC166" s="19">
        <v>1563700.35</v>
      </c>
      <c r="AD166" s="19">
        <v>1563700.3499999999</v>
      </c>
      <c r="AE166" s="19">
        <v>0</v>
      </c>
      <c r="AF166" s="19">
        <v>0</v>
      </c>
      <c r="AG166" s="19">
        <v>2764.8612999055895</v>
      </c>
      <c r="AH166" s="19">
        <v>2983635.9499999997</v>
      </c>
      <c r="AI166" s="19">
        <v>2840984.17</v>
      </c>
      <c r="AJ166" s="19">
        <v>142651.7799999998</v>
      </c>
      <c r="AK166" s="19">
        <v>5593507.9500000011</v>
      </c>
      <c r="AL166" s="19">
        <v>3472642.32</v>
      </c>
      <c r="AM166" s="19">
        <v>2120865.6300000013</v>
      </c>
      <c r="AN166" s="19">
        <v>0</v>
      </c>
      <c r="AO166" s="7">
        <v>0</v>
      </c>
      <c r="AP166" s="7">
        <v>0</v>
      </c>
      <c r="AQ166" s="7">
        <v>0</v>
      </c>
      <c r="AR166" s="7">
        <v>0</v>
      </c>
    </row>
    <row r="167" spans="1:44" s="20" customFormat="1" x14ac:dyDescent="0.25">
      <c r="A167" s="22">
        <v>280210</v>
      </c>
      <c r="B167" s="17" t="s">
        <v>168</v>
      </c>
      <c r="C167" s="19">
        <v>0</v>
      </c>
      <c r="D167" s="8">
        <v>0</v>
      </c>
      <c r="E167" s="19">
        <v>0</v>
      </c>
      <c r="F167" s="19">
        <v>0</v>
      </c>
      <c r="G167" s="19">
        <v>0</v>
      </c>
      <c r="H167" s="19">
        <v>57547.151499999862</v>
      </c>
      <c r="I167" s="19">
        <v>12796.92786234282</v>
      </c>
      <c r="J167" s="23">
        <v>275540.25149999995</v>
      </c>
      <c r="K167" s="23">
        <v>275540.25</v>
      </c>
      <c r="L167" s="19">
        <v>1.4999999548308551E-3</v>
      </c>
      <c r="M167" s="19">
        <v>290042.37</v>
      </c>
      <c r="N167" s="23">
        <v>290042.37</v>
      </c>
      <c r="O167" s="19">
        <v>0</v>
      </c>
      <c r="P167" s="19">
        <v>0</v>
      </c>
      <c r="Q167" s="19">
        <v>12796.925211267606</v>
      </c>
      <c r="R167" s="19">
        <v>338107.42999999993</v>
      </c>
      <c r="S167" s="19">
        <v>334243.03000000003</v>
      </c>
      <c r="T167" s="19">
        <v>3864.3999999999069</v>
      </c>
      <c r="U167" s="19">
        <v>408862.08</v>
      </c>
      <c r="V167" s="19">
        <v>375849.76</v>
      </c>
      <c r="W167" s="19">
        <v>33012.320000000007</v>
      </c>
      <c r="X167" s="19">
        <v>0</v>
      </c>
      <c r="Y167" s="19">
        <v>401.31904481802411</v>
      </c>
      <c r="Z167" s="19">
        <v>772124.65999999992</v>
      </c>
      <c r="AA167" s="19">
        <v>756061.66999999993</v>
      </c>
      <c r="AB167" s="19">
        <v>16062.989999999991</v>
      </c>
      <c r="AC167" s="19">
        <v>811896.52</v>
      </c>
      <c r="AD167" s="19">
        <v>811896.5199999999</v>
      </c>
      <c r="AE167" s="19">
        <v>0</v>
      </c>
      <c r="AF167" s="19">
        <v>0</v>
      </c>
      <c r="AG167" s="19">
        <v>2165.439441047517</v>
      </c>
      <c r="AH167" s="19">
        <v>1587042.93</v>
      </c>
      <c r="AI167" s="19">
        <v>1549423.17</v>
      </c>
      <c r="AJ167" s="19">
        <v>37619.760000000009</v>
      </c>
      <c r="AK167" s="19">
        <v>4380835.57</v>
      </c>
      <c r="AL167" s="19">
        <v>2222390.7399999998</v>
      </c>
      <c r="AM167" s="19">
        <v>2158444.8300000005</v>
      </c>
      <c r="AN167" s="19">
        <v>0</v>
      </c>
      <c r="AO167" s="7">
        <v>0</v>
      </c>
      <c r="AP167" s="7">
        <v>0</v>
      </c>
      <c r="AQ167" s="7">
        <v>0</v>
      </c>
      <c r="AR167" s="7">
        <v>0</v>
      </c>
    </row>
    <row r="168" spans="1:44" x14ac:dyDescent="0.25">
      <c r="A168" s="7">
        <v>280149</v>
      </c>
      <c r="B168" s="5" t="s">
        <v>169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152848.63650000026</v>
      </c>
      <c r="I168" s="8">
        <v>38236.701522170755</v>
      </c>
      <c r="J168" s="8">
        <v>839971.93</v>
      </c>
      <c r="K168" s="8">
        <v>795993.85</v>
      </c>
      <c r="L168" s="8">
        <v>43978.080000000075</v>
      </c>
      <c r="M168" s="8">
        <v>866634.84000000008</v>
      </c>
      <c r="N168" s="8">
        <v>859819.89</v>
      </c>
      <c r="O168" s="8">
        <v>6814.9500000000698</v>
      </c>
      <c r="P168" s="8">
        <v>0</v>
      </c>
      <c r="Q168" s="8">
        <v>23610.346478873238</v>
      </c>
      <c r="R168" s="8">
        <v>717469.27</v>
      </c>
      <c r="S168" s="8">
        <v>675552.22</v>
      </c>
      <c r="T168" s="8">
        <v>41917.050000000047</v>
      </c>
      <c r="U168" s="8">
        <v>754350.57</v>
      </c>
      <c r="V168" s="18">
        <v>754350.57</v>
      </c>
      <c r="W168" s="8">
        <v>0</v>
      </c>
      <c r="X168" s="8">
        <v>0</v>
      </c>
      <c r="Y168" s="8">
        <v>14405.854227590591</v>
      </c>
      <c r="Z168" s="18">
        <v>2152738.8265</v>
      </c>
      <c r="AA168" s="8">
        <v>2156600.73</v>
      </c>
      <c r="AB168" s="8">
        <v>0</v>
      </c>
      <c r="AC168" s="8">
        <v>2266040.87</v>
      </c>
      <c r="AD168" s="18">
        <v>2266040.87</v>
      </c>
      <c r="AE168" s="8">
        <v>0</v>
      </c>
      <c r="AF168" s="8">
        <v>0</v>
      </c>
      <c r="AG168" s="8">
        <v>1606.7567212207189</v>
      </c>
      <c r="AH168" s="8">
        <v>3100557</v>
      </c>
      <c r="AI168" s="8">
        <v>3029741.59</v>
      </c>
      <c r="AJ168" s="8">
        <v>70815.410000000149</v>
      </c>
      <c r="AK168" s="8">
        <v>3250581.32</v>
      </c>
      <c r="AL168" s="18">
        <v>3250581.32</v>
      </c>
      <c r="AM168" s="8">
        <v>0</v>
      </c>
      <c r="AN168" s="8">
        <v>0</v>
      </c>
      <c r="AO168" s="7">
        <v>0</v>
      </c>
      <c r="AP168" s="7">
        <v>0</v>
      </c>
      <c r="AQ168" s="7">
        <v>0</v>
      </c>
      <c r="AR168" s="7">
        <v>0</v>
      </c>
    </row>
    <row r="169" spans="1:44" x14ac:dyDescent="0.25">
      <c r="A169" s="7">
        <v>20947</v>
      </c>
      <c r="B169" s="5" t="s">
        <v>170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185341.74000000008</v>
      </c>
      <c r="I169" s="8">
        <v>9496.8405029781607</v>
      </c>
      <c r="J169" s="8">
        <v>183971.65000000002</v>
      </c>
      <c r="K169" s="8">
        <v>153090.81</v>
      </c>
      <c r="L169" s="8">
        <v>30880.840000000026</v>
      </c>
      <c r="M169" s="8">
        <v>215245.89</v>
      </c>
      <c r="N169" s="8">
        <v>170914.65</v>
      </c>
      <c r="O169" s="8">
        <v>44331.24000000002</v>
      </c>
      <c r="P169" s="8">
        <v>0</v>
      </c>
      <c r="Q169" s="8">
        <v>5401.9239436619719</v>
      </c>
      <c r="R169" s="8">
        <v>148753.92000000001</v>
      </c>
      <c r="S169" s="8">
        <v>123271.20000000001</v>
      </c>
      <c r="T169" s="8">
        <v>25482.720000000001</v>
      </c>
      <c r="U169" s="8">
        <v>172591.47</v>
      </c>
      <c r="V169" s="8">
        <v>148396.6</v>
      </c>
      <c r="W169" s="8">
        <v>24194.869999999995</v>
      </c>
      <c r="X169" s="8">
        <v>0</v>
      </c>
      <c r="Y169" s="8">
        <v>4130.778385251112</v>
      </c>
      <c r="Z169" s="8">
        <v>493873.83</v>
      </c>
      <c r="AA169" s="8">
        <v>408360.99999999994</v>
      </c>
      <c r="AB169" s="8">
        <v>85512.830000000075</v>
      </c>
      <c r="AC169" s="8">
        <v>649771.43999999994</v>
      </c>
      <c r="AD169" s="8">
        <v>468076.28999999992</v>
      </c>
      <c r="AE169" s="8">
        <v>181695.15000000002</v>
      </c>
      <c r="AF169" s="8">
        <v>0</v>
      </c>
      <c r="AG169" s="8">
        <v>611.83646141754855</v>
      </c>
      <c r="AH169" s="8">
        <v>862535.78</v>
      </c>
      <c r="AI169" s="8">
        <v>819070.43</v>
      </c>
      <c r="AJ169" s="8">
        <v>43465.349999999977</v>
      </c>
      <c r="AK169" s="8">
        <v>1237787.99</v>
      </c>
      <c r="AL169" s="8">
        <v>1015179.1300000001</v>
      </c>
      <c r="AM169" s="8">
        <v>222608.85999999987</v>
      </c>
      <c r="AN169" s="8">
        <v>0</v>
      </c>
      <c r="AO169" s="7">
        <v>0</v>
      </c>
      <c r="AP169" s="7">
        <v>0</v>
      </c>
      <c r="AQ169" s="7">
        <v>0</v>
      </c>
      <c r="AR169" s="7">
        <v>0</v>
      </c>
    </row>
    <row r="170" spans="1:44" x14ac:dyDescent="0.25">
      <c r="A170" s="7">
        <v>20948</v>
      </c>
      <c r="B170" s="5" t="s">
        <v>171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150338.11999999994</v>
      </c>
      <c r="I170" s="8">
        <v>13533.841164791529</v>
      </c>
      <c r="J170" s="8">
        <v>251189.46999999997</v>
      </c>
      <c r="K170" s="8">
        <v>232965.66999999998</v>
      </c>
      <c r="L170" s="8">
        <v>18223.799999999988</v>
      </c>
      <c r="M170" s="8">
        <v>306744.51</v>
      </c>
      <c r="N170" s="8">
        <v>254238.36</v>
      </c>
      <c r="O170" s="8">
        <v>52506.150000000023</v>
      </c>
      <c r="P170" s="8">
        <v>0</v>
      </c>
      <c r="Q170" s="8">
        <v>7854.357746478875</v>
      </c>
      <c r="R170" s="8">
        <v>209165.12</v>
      </c>
      <c r="S170" s="8">
        <v>192687.37</v>
      </c>
      <c r="T170" s="8">
        <v>16477.75</v>
      </c>
      <c r="U170" s="8">
        <v>250946.73000000004</v>
      </c>
      <c r="V170" s="8">
        <v>222674.55</v>
      </c>
      <c r="W170" s="8">
        <v>28272.180000000051</v>
      </c>
      <c r="X170" s="8">
        <v>0</v>
      </c>
      <c r="Y170" s="8">
        <v>5676.9943420216141</v>
      </c>
      <c r="Z170" s="8">
        <v>713362.21</v>
      </c>
      <c r="AA170" s="8">
        <v>646080.25</v>
      </c>
      <c r="AB170" s="8">
        <v>67281.959999999963</v>
      </c>
      <c r="AC170" s="8">
        <v>892991.21</v>
      </c>
      <c r="AD170" s="8">
        <v>721988.31</v>
      </c>
      <c r="AE170" s="8">
        <v>171002.89999999991</v>
      </c>
      <c r="AF170" s="8">
        <v>0</v>
      </c>
      <c r="AG170" s="8">
        <v>542.75940526032218</v>
      </c>
      <c r="AH170" s="8">
        <v>799351.78999999992</v>
      </c>
      <c r="AI170" s="8">
        <v>750997.17999999993</v>
      </c>
      <c r="AJ170" s="8">
        <v>48354.609999999986</v>
      </c>
      <c r="AK170" s="8">
        <v>1098040.27</v>
      </c>
      <c r="AL170" s="8">
        <v>945234.03999999992</v>
      </c>
      <c r="AM170" s="8">
        <v>152806.2300000001</v>
      </c>
      <c r="AN170" s="8">
        <v>0</v>
      </c>
      <c r="AO170" s="7">
        <v>0</v>
      </c>
      <c r="AP170" s="7">
        <v>0</v>
      </c>
      <c r="AQ170" s="7">
        <v>0</v>
      </c>
      <c r="AR170" s="7">
        <v>0</v>
      </c>
    </row>
    <row r="171" spans="1:44" x14ac:dyDescent="0.25">
      <c r="A171" s="7">
        <v>20949</v>
      </c>
      <c r="B171" s="5" t="s">
        <v>172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9893.1620000001858</v>
      </c>
      <c r="I171" s="8">
        <v>9143.9245532759778</v>
      </c>
      <c r="J171" s="18">
        <v>196884.69750000001</v>
      </c>
      <c r="K171" s="18">
        <v>196884.69999999998</v>
      </c>
      <c r="L171" s="8">
        <v>0</v>
      </c>
      <c r="M171" s="8">
        <v>207247.05000000002</v>
      </c>
      <c r="N171" s="18">
        <v>207247.05000000002</v>
      </c>
      <c r="O171" s="8">
        <v>0</v>
      </c>
      <c r="P171" s="8">
        <v>0</v>
      </c>
      <c r="Q171" s="8">
        <v>5053.2553990610331</v>
      </c>
      <c r="R171" s="18">
        <v>153378.9345</v>
      </c>
      <c r="S171" s="18">
        <v>153378.93</v>
      </c>
      <c r="T171" s="8">
        <v>4.5000000100117177E-3</v>
      </c>
      <c r="U171" s="8">
        <v>161451.51</v>
      </c>
      <c r="V171" s="18">
        <v>161451.51</v>
      </c>
      <c r="W171" s="8">
        <v>0</v>
      </c>
      <c r="X171" s="8">
        <v>0</v>
      </c>
      <c r="Y171" s="8">
        <v>4129.1012078830254</v>
      </c>
      <c r="Z171" s="8">
        <v>603039.33000000007</v>
      </c>
      <c r="AA171" s="8">
        <v>594430.62</v>
      </c>
      <c r="AB171" s="8">
        <v>8608.7100000000792</v>
      </c>
      <c r="AC171" s="8">
        <v>649507.62</v>
      </c>
      <c r="AD171" s="8">
        <v>646433.63</v>
      </c>
      <c r="AE171" s="8">
        <v>3073.9899999999907</v>
      </c>
      <c r="AF171" s="8">
        <v>0</v>
      </c>
      <c r="AG171" s="8">
        <v>670.36598338169222</v>
      </c>
      <c r="AH171" s="8">
        <v>862479.68</v>
      </c>
      <c r="AI171" s="8">
        <v>861195.23</v>
      </c>
      <c r="AJ171" s="8">
        <v>1284.4500000000698</v>
      </c>
      <c r="AK171" s="8">
        <v>1356197.31</v>
      </c>
      <c r="AL171" s="8">
        <v>1044817.48</v>
      </c>
      <c r="AM171" s="8">
        <v>311379.83000000007</v>
      </c>
      <c r="AN171" s="8">
        <v>0</v>
      </c>
      <c r="AO171" s="7">
        <v>0</v>
      </c>
      <c r="AP171" s="7">
        <v>0</v>
      </c>
      <c r="AQ171" s="7">
        <v>0</v>
      </c>
      <c r="AR171" s="7">
        <v>0</v>
      </c>
    </row>
    <row r="172" spans="1:44" x14ac:dyDescent="0.25">
      <c r="A172" s="7">
        <v>20950</v>
      </c>
      <c r="B172" s="5" t="s">
        <v>173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137254.11000000002</v>
      </c>
      <c r="I172" s="8">
        <v>8781.3858371939132</v>
      </c>
      <c r="J172" s="8">
        <v>148521.48000000001</v>
      </c>
      <c r="K172" s="8">
        <v>134182.37</v>
      </c>
      <c r="L172" s="8">
        <v>14339.110000000015</v>
      </c>
      <c r="M172" s="8">
        <v>199030.11000000002</v>
      </c>
      <c r="N172" s="8">
        <v>144546.66</v>
      </c>
      <c r="O172" s="8">
        <v>54483.450000000012</v>
      </c>
      <c r="P172" s="8">
        <v>0</v>
      </c>
      <c r="Q172" s="8">
        <v>4853.2845070422527</v>
      </c>
      <c r="R172" s="8">
        <v>117569.03000000001</v>
      </c>
      <c r="S172" s="8">
        <v>106442.45</v>
      </c>
      <c r="T172" s="8">
        <v>11126.580000000016</v>
      </c>
      <c r="U172" s="8">
        <v>155062.43999999997</v>
      </c>
      <c r="V172" s="8">
        <v>121052.61</v>
      </c>
      <c r="W172" s="8">
        <v>34009.829999999973</v>
      </c>
      <c r="X172" s="8">
        <v>0</v>
      </c>
      <c r="Y172" s="8">
        <v>3604.9293070565795</v>
      </c>
      <c r="Z172" s="8">
        <v>451745.06</v>
      </c>
      <c r="AA172" s="8">
        <v>404307.93999999994</v>
      </c>
      <c r="AB172" s="8">
        <v>47437.120000000054</v>
      </c>
      <c r="AC172" s="8">
        <v>567055.38</v>
      </c>
      <c r="AD172" s="8">
        <v>438140.85</v>
      </c>
      <c r="AE172" s="8">
        <v>128914.53000000003</v>
      </c>
      <c r="AF172" s="8">
        <v>0</v>
      </c>
      <c r="AG172" s="8">
        <v>478.39954623418868</v>
      </c>
      <c r="AH172" s="8">
        <v>739688.95</v>
      </c>
      <c r="AI172" s="8">
        <v>675337.65</v>
      </c>
      <c r="AJ172" s="8">
        <v>64351.29999999993</v>
      </c>
      <c r="AK172" s="8">
        <v>967835.77</v>
      </c>
      <c r="AL172" s="8">
        <v>789321.44000000006</v>
      </c>
      <c r="AM172" s="8">
        <v>178514.32999999996</v>
      </c>
      <c r="AN172" s="8">
        <v>0</v>
      </c>
      <c r="AO172" s="7">
        <v>0</v>
      </c>
      <c r="AP172" s="7">
        <v>0</v>
      </c>
      <c r="AQ172" s="7">
        <v>0</v>
      </c>
      <c r="AR172" s="7">
        <v>0</v>
      </c>
    </row>
    <row r="173" spans="1:44" x14ac:dyDescent="0.25">
      <c r="A173" s="7">
        <v>20951</v>
      </c>
      <c r="B173" s="5" t="s">
        <v>174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212334.1779999999</v>
      </c>
      <c r="I173" s="8">
        <v>10257.800132362674</v>
      </c>
      <c r="J173" s="18">
        <v>220868.38799999998</v>
      </c>
      <c r="K173" s="21">
        <v>183599.69999999998</v>
      </c>
      <c r="L173" s="8">
        <v>37268.687999999995</v>
      </c>
      <c r="M173" s="8">
        <v>232493.03999999998</v>
      </c>
      <c r="N173" s="18">
        <v>232493.03999999998</v>
      </c>
      <c r="O173" s="8">
        <v>0</v>
      </c>
      <c r="P173" s="8">
        <v>0</v>
      </c>
      <c r="Q173" s="8">
        <v>8269.9292644757425</v>
      </c>
      <c r="R173" s="8">
        <v>184920.34</v>
      </c>
      <c r="S173" s="8">
        <v>154774.13</v>
      </c>
      <c r="T173" s="8">
        <v>30146.209999999992</v>
      </c>
      <c r="U173" s="8">
        <v>264224.24</v>
      </c>
      <c r="V173" s="8">
        <v>176141.7</v>
      </c>
      <c r="W173" s="8">
        <v>88082.539999999979</v>
      </c>
      <c r="X173" s="8">
        <v>0</v>
      </c>
      <c r="Y173" s="8">
        <v>4873.7277813095989</v>
      </c>
      <c r="Z173" s="8">
        <v>605131.31999999995</v>
      </c>
      <c r="AA173" s="8">
        <v>505229.47000000009</v>
      </c>
      <c r="AB173" s="8">
        <v>99901.84999999986</v>
      </c>
      <c r="AC173" s="8">
        <v>766637.38</v>
      </c>
      <c r="AD173" s="8">
        <v>549301.54</v>
      </c>
      <c r="AE173" s="8">
        <v>217335.83999999997</v>
      </c>
      <c r="AF173" s="8">
        <v>0</v>
      </c>
      <c r="AG173" s="8">
        <v>629.68726242789421</v>
      </c>
      <c r="AH173" s="8">
        <v>923348.15</v>
      </c>
      <c r="AI173" s="8">
        <v>878330.72</v>
      </c>
      <c r="AJ173" s="8">
        <v>45017.430000000051</v>
      </c>
      <c r="AK173" s="8">
        <v>1273901.4099999999</v>
      </c>
      <c r="AL173" s="8">
        <v>1035459.98</v>
      </c>
      <c r="AM173" s="8">
        <v>238441.42999999993</v>
      </c>
      <c r="AN173" s="8">
        <v>0</v>
      </c>
      <c r="AO173" s="7">
        <v>0</v>
      </c>
      <c r="AP173" s="7">
        <v>0</v>
      </c>
      <c r="AQ173" s="7">
        <v>0</v>
      </c>
      <c r="AR173" s="7">
        <v>0</v>
      </c>
    </row>
    <row r="174" spans="1:44" x14ac:dyDescent="0.25">
      <c r="A174" s="7">
        <v>20952</v>
      </c>
      <c r="B174" s="5" t="s">
        <v>175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136799.92750000002</v>
      </c>
      <c r="I174" s="8">
        <v>10251.350099272006</v>
      </c>
      <c r="J174" s="18">
        <v>220729.50750000001</v>
      </c>
      <c r="K174" s="21">
        <v>187690.6</v>
      </c>
      <c r="L174" s="8">
        <v>33038.907500000001</v>
      </c>
      <c r="M174" s="8">
        <v>232346.85</v>
      </c>
      <c r="N174" s="18">
        <v>232346.85</v>
      </c>
      <c r="O174" s="8">
        <v>0</v>
      </c>
      <c r="P174" s="8">
        <v>0</v>
      </c>
      <c r="Q174" s="8">
        <v>8269.9292644757425</v>
      </c>
      <c r="R174" s="8">
        <v>193121.18</v>
      </c>
      <c r="S174" s="8">
        <v>163242.66999999998</v>
      </c>
      <c r="T174" s="8">
        <v>29878.510000000009</v>
      </c>
      <c r="U174" s="8">
        <v>264224.24</v>
      </c>
      <c r="V174" s="8">
        <v>199015.41999999998</v>
      </c>
      <c r="W174" s="8">
        <v>65208.820000000007</v>
      </c>
      <c r="X174" s="8">
        <v>0</v>
      </c>
      <c r="Y174" s="8">
        <v>5336.8693579148121</v>
      </c>
      <c r="Z174" s="8">
        <v>522884.58999999997</v>
      </c>
      <c r="AA174" s="8">
        <v>499640.02</v>
      </c>
      <c r="AB174" s="8">
        <v>23244.569999999949</v>
      </c>
      <c r="AC174" s="8">
        <v>839489.55</v>
      </c>
      <c r="AD174" s="8">
        <v>576470.56000000006</v>
      </c>
      <c r="AE174" s="8">
        <v>263018.99</v>
      </c>
      <c r="AF174" s="8">
        <v>0</v>
      </c>
      <c r="AG174" s="8">
        <v>623.60721576613764</v>
      </c>
      <c r="AH174" s="8">
        <v>952101.13</v>
      </c>
      <c r="AI174" s="8">
        <v>901463.19</v>
      </c>
      <c r="AJ174" s="8">
        <v>50637.940000000061</v>
      </c>
      <c r="AK174" s="8">
        <v>1261601.05</v>
      </c>
      <c r="AL174" s="8">
        <v>1105768.0699999998</v>
      </c>
      <c r="AM174" s="8">
        <v>155832.98000000021</v>
      </c>
      <c r="AN174" s="8">
        <v>0</v>
      </c>
      <c r="AO174" s="7">
        <v>0</v>
      </c>
      <c r="AP174" s="7">
        <v>0</v>
      </c>
      <c r="AQ174" s="7">
        <v>0</v>
      </c>
      <c r="AR174" s="7">
        <v>0</v>
      </c>
    </row>
    <row r="175" spans="1:44" x14ac:dyDescent="0.25">
      <c r="A175" s="7">
        <v>20953</v>
      </c>
      <c r="B175" s="5" t="s">
        <v>176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76055.496499999921</v>
      </c>
      <c r="I175" s="8">
        <v>10268.946393117141</v>
      </c>
      <c r="J175" s="18">
        <v>221108.38649999996</v>
      </c>
      <c r="K175" s="21">
        <v>213809.43999999997</v>
      </c>
      <c r="L175" s="8">
        <v>7298.9464999999909</v>
      </c>
      <c r="M175" s="8">
        <v>232745.66999999998</v>
      </c>
      <c r="N175" s="18">
        <v>232745.66999999998</v>
      </c>
      <c r="O175" s="8">
        <v>0</v>
      </c>
      <c r="P175" s="8">
        <v>0</v>
      </c>
      <c r="Q175" s="8">
        <v>8269.9292644757425</v>
      </c>
      <c r="R175" s="8">
        <v>184077.72</v>
      </c>
      <c r="S175" s="8">
        <v>174697.59</v>
      </c>
      <c r="T175" s="8">
        <v>9380.1300000000047</v>
      </c>
      <c r="U175" s="8">
        <v>264224.24</v>
      </c>
      <c r="V175" s="8">
        <v>202533.71</v>
      </c>
      <c r="W175" s="8">
        <v>61690.53</v>
      </c>
      <c r="X175" s="8">
        <v>0</v>
      </c>
      <c r="Y175" s="8">
        <v>5900.5985378258101</v>
      </c>
      <c r="Z175" s="8">
        <v>648515.96000000008</v>
      </c>
      <c r="AA175" s="8">
        <v>622749.2100000002</v>
      </c>
      <c r="AB175" s="8">
        <v>25766.749999999884</v>
      </c>
      <c r="AC175" s="8">
        <v>928164.15</v>
      </c>
      <c r="AD175" s="8">
        <v>689702.79000000015</v>
      </c>
      <c r="AE175" s="8">
        <v>238461.35999999987</v>
      </c>
      <c r="AF175" s="8">
        <v>0</v>
      </c>
      <c r="AG175" s="8">
        <v>614.56920917219873</v>
      </c>
      <c r="AH175" s="8">
        <v>873449.19000000006</v>
      </c>
      <c r="AI175" s="8">
        <v>839839.52</v>
      </c>
      <c r="AJ175" s="8">
        <v>33609.670000000042</v>
      </c>
      <c r="AK175" s="8">
        <v>1243316.53</v>
      </c>
      <c r="AL175" s="8">
        <v>1044406.04</v>
      </c>
      <c r="AM175" s="8">
        <v>198910.49</v>
      </c>
      <c r="AN175" s="8">
        <v>0</v>
      </c>
      <c r="AO175" s="7">
        <v>0</v>
      </c>
      <c r="AP175" s="7">
        <v>0</v>
      </c>
      <c r="AQ175" s="7">
        <v>0</v>
      </c>
      <c r="AR175" s="7">
        <v>0</v>
      </c>
    </row>
    <row r="176" spans="1:44" x14ac:dyDescent="0.25">
      <c r="A176" s="7">
        <v>280046</v>
      </c>
      <c r="B176" s="5" t="s">
        <v>177</v>
      </c>
      <c r="C176" s="8">
        <v>0</v>
      </c>
      <c r="D176" s="8">
        <v>533.67000000033295</v>
      </c>
      <c r="E176" s="8">
        <v>0</v>
      </c>
      <c r="F176" s="8">
        <v>0</v>
      </c>
      <c r="G176" s="8">
        <v>0</v>
      </c>
      <c r="H176" s="8">
        <v>0</v>
      </c>
      <c r="I176" s="8">
        <v>20140.089565409224</v>
      </c>
      <c r="J176" s="8">
        <v>378365.12999999995</v>
      </c>
      <c r="K176" s="8">
        <v>385486.87</v>
      </c>
      <c r="L176" s="8">
        <v>0</v>
      </c>
      <c r="M176" s="8">
        <v>456475.13</v>
      </c>
      <c r="N176" s="8">
        <v>423548.99</v>
      </c>
      <c r="O176" s="8">
        <v>32926.140000000014</v>
      </c>
      <c r="P176" s="8">
        <v>0</v>
      </c>
      <c r="Q176" s="8">
        <v>12719.194992175275</v>
      </c>
      <c r="R176" s="8">
        <v>329380.90000000002</v>
      </c>
      <c r="S176" s="8">
        <v>336122.03</v>
      </c>
      <c r="T176" s="8">
        <v>0</v>
      </c>
      <c r="U176" s="8">
        <v>406378.28</v>
      </c>
      <c r="V176" s="8">
        <v>389776.34</v>
      </c>
      <c r="W176" s="8">
        <v>16601.940000000002</v>
      </c>
      <c r="X176" s="8">
        <v>0</v>
      </c>
      <c r="Y176" s="8">
        <v>7129.2691036236483</v>
      </c>
      <c r="Z176" s="8">
        <v>1005563.2</v>
      </c>
      <c r="AA176" s="8">
        <v>1022879.0700000001</v>
      </c>
      <c r="AB176" s="8">
        <v>0</v>
      </c>
      <c r="AC176" s="8">
        <v>1121434.03</v>
      </c>
      <c r="AD176" s="18">
        <v>1121434.03</v>
      </c>
      <c r="AE176" s="8">
        <v>0</v>
      </c>
      <c r="AF176" s="8">
        <v>0</v>
      </c>
      <c r="AG176" s="8">
        <v>906.54363912271947</v>
      </c>
      <c r="AH176" s="8">
        <v>1312831.8699999999</v>
      </c>
      <c r="AI176" s="8">
        <v>1282186.8</v>
      </c>
      <c r="AJ176" s="8">
        <v>30645.069999999832</v>
      </c>
      <c r="AK176" s="8">
        <v>1834001.24</v>
      </c>
      <c r="AL176" s="8">
        <v>1517809.8699999999</v>
      </c>
      <c r="AM176" s="8">
        <v>316191.37000000011</v>
      </c>
      <c r="AN176" s="8">
        <v>0</v>
      </c>
      <c r="AO176" s="7">
        <v>0</v>
      </c>
      <c r="AP176" s="7">
        <v>0</v>
      </c>
      <c r="AQ176" s="7">
        <v>0</v>
      </c>
      <c r="AR176" s="7">
        <v>0</v>
      </c>
    </row>
    <row r="177" spans="1:44" x14ac:dyDescent="0.25">
      <c r="A177" s="7">
        <v>68192</v>
      </c>
      <c r="B177" s="5" t="s">
        <v>178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64294.739499999967</v>
      </c>
      <c r="I177" s="8">
        <v>17649.347010809619</v>
      </c>
      <c r="J177" s="18">
        <v>380021.32750000001</v>
      </c>
      <c r="K177" s="18">
        <v>380021.32999999996</v>
      </c>
      <c r="L177" s="8">
        <v>0</v>
      </c>
      <c r="M177" s="8">
        <v>400022.45</v>
      </c>
      <c r="N177" s="8">
        <v>391766.12999999995</v>
      </c>
      <c r="O177" s="8">
        <v>8256.3200000000652</v>
      </c>
      <c r="P177" s="8">
        <v>0</v>
      </c>
      <c r="Q177" s="8">
        <v>10957.800312989044</v>
      </c>
      <c r="R177" s="8">
        <v>347649.34</v>
      </c>
      <c r="S177" s="8">
        <v>336838.30000000005</v>
      </c>
      <c r="T177" s="8">
        <v>10811.039999999979</v>
      </c>
      <c r="U177" s="8">
        <v>350101.72</v>
      </c>
      <c r="V177" s="18">
        <v>350101.72</v>
      </c>
      <c r="W177" s="8">
        <v>0</v>
      </c>
      <c r="X177" s="8">
        <v>0</v>
      </c>
      <c r="Y177" s="8">
        <v>6924.6113159567703</v>
      </c>
      <c r="Z177" s="18">
        <v>1034779.292</v>
      </c>
      <c r="AA177" s="18">
        <v>1034779.29</v>
      </c>
      <c r="AB177" s="8">
        <v>1.9999999785795808E-3</v>
      </c>
      <c r="AC177" s="8">
        <v>1089241.3600000001</v>
      </c>
      <c r="AD177" s="8">
        <v>1067972.96</v>
      </c>
      <c r="AE177" s="8">
        <v>21268.40000000014</v>
      </c>
      <c r="AF177" s="8">
        <v>0</v>
      </c>
      <c r="AG177" s="8">
        <v>980.88100263460979</v>
      </c>
      <c r="AH177" s="8">
        <v>1624981</v>
      </c>
      <c r="AI177" s="8">
        <v>1571497.3</v>
      </c>
      <c r="AJ177" s="8">
        <v>53483.699999999953</v>
      </c>
      <c r="AK177" s="8">
        <v>1984390.93</v>
      </c>
      <c r="AL177" s="8">
        <v>1682379.04</v>
      </c>
      <c r="AM177" s="8">
        <v>302011.8899999999</v>
      </c>
      <c r="AN177" s="8">
        <v>0</v>
      </c>
      <c r="AO177" s="7">
        <v>0</v>
      </c>
      <c r="AP177" s="7">
        <v>0</v>
      </c>
      <c r="AQ177" s="7">
        <v>0</v>
      </c>
      <c r="AR177" s="7">
        <v>0</v>
      </c>
    </row>
    <row r="178" spans="1:44" x14ac:dyDescent="0.25">
      <c r="A178" s="7">
        <v>20956</v>
      </c>
      <c r="B178" s="5" t="s">
        <v>179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196024.64000000007</v>
      </c>
      <c r="I178" s="8">
        <v>12372.061328038828</v>
      </c>
      <c r="J178" s="8">
        <v>233942.08000000002</v>
      </c>
      <c r="K178" s="8">
        <v>206697.94</v>
      </c>
      <c r="L178" s="8">
        <v>27244.140000000014</v>
      </c>
      <c r="M178" s="8">
        <v>280412.77</v>
      </c>
      <c r="N178" s="8">
        <v>228151.44</v>
      </c>
      <c r="O178" s="8">
        <v>52261.330000000016</v>
      </c>
      <c r="P178" s="8">
        <v>0</v>
      </c>
      <c r="Q178" s="8">
        <v>8362.4901408450733</v>
      </c>
      <c r="R178" s="8">
        <v>208285.41999999998</v>
      </c>
      <c r="S178" s="8">
        <v>183244.57</v>
      </c>
      <c r="T178" s="8">
        <v>25040.849999999977</v>
      </c>
      <c r="U178" s="8">
        <v>267181.56000000006</v>
      </c>
      <c r="V178" s="8">
        <v>213486.67</v>
      </c>
      <c r="W178" s="8">
        <v>53694.890000000043</v>
      </c>
      <c r="X178" s="8">
        <v>0</v>
      </c>
      <c r="Y178" s="8">
        <v>4745.1375079465988</v>
      </c>
      <c r="Z178" s="8">
        <v>592270.91</v>
      </c>
      <c r="AA178" s="8">
        <v>515205.89999999997</v>
      </c>
      <c r="AB178" s="8">
        <v>77065.010000000068</v>
      </c>
      <c r="AC178" s="8">
        <v>746410.13</v>
      </c>
      <c r="AD178" s="8">
        <v>572173.31999999995</v>
      </c>
      <c r="AE178" s="8">
        <v>174236.81000000006</v>
      </c>
      <c r="AF178" s="8">
        <v>0</v>
      </c>
      <c r="AG178" s="8">
        <v>699.01829892193552</v>
      </c>
      <c r="AH178" s="8">
        <v>1102564.25</v>
      </c>
      <c r="AI178" s="8">
        <v>1035889.61</v>
      </c>
      <c r="AJ178" s="8">
        <v>66674.640000000014</v>
      </c>
      <c r="AK178" s="8">
        <v>1414162.95</v>
      </c>
      <c r="AL178" s="8">
        <v>1250027.0299999998</v>
      </c>
      <c r="AM178" s="8">
        <v>164135.92000000016</v>
      </c>
      <c r="AN178" s="8">
        <v>0</v>
      </c>
      <c r="AO178" s="7">
        <v>0</v>
      </c>
      <c r="AP178" s="7">
        <v>0</v>
      </c>
      <c r="AQ178" s="7">
        <v>0</v>
      </c>
      <c r="AR178" s="7">
        <v>0</v>
      </c>
    </row>
    <row r="179" spans="1:44" x14ac:dyDescent="0.25">
      <c r="A179" s="7">
        <v>20957</v>
      </c>
      <c r="B179" s="5" t="s">
        <v>180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153595.0100000001</v>
      </c>
      <c r="I179" s="8">
        <v>12170.333553937791</v>
      </c>
      <c r="J179" s="8">
        <v>182239.24</v>
      </c>
      <c r="K179" s="8">
        <v>163851.49000000002</v>
      </c>
      <c r="L179" s="8">
        <v>18387.749999999971</v>
      </c>
      <c r="M179" s="8">
        <v>275840.61000000004</v>
      </c>
      <c r="N179" s="8">
        <v>180326.52000000002</v>
      </c>
      <c r="O179" s="8">
        <v>95514.090000000026</v>
      </c>
      <c r="P179" s="8">
        <v>0</v>
      </c>
      <c r="Q179" s="8">
        <v>7520.2873239436622</v>
      </c>
      <c r="R179" s="8">
        <v>146406.57999999999</v>
      </c>
      <c r="S179" s="8">
        <v>133628.4</v>
      </c>
      <c r="T179" s="8">
        <v>12778.179999999993</v>
      </c>
      <c r="U179" s="8">
        <v>240273.18</v>
      </c>
      <c r="V179" s="8">
        <v>156852.47999999998</v>
      </c>
      <c r="W179" s="8">
        <v>83420.700000000012</v>
      </c>
      <c r="X179" s="8">
        <v>0</v>
      </c>
      <c r="Y179" s="8">
        <v>4709.5790209790212</v>
      </c>
      <c r="Z179" s="8">
        <v>542036.97</v>
      </c>
      <c r="AA179" s="8">
        <v>477618.9599999999</v>
      </c>
      <c r="AB179" s="8">
        <v>64418.010000000068</v>
      </c>
      <c r="AC179" s="8">
        <v>740816.78</v>
      </c>
      <c r="AD179" s="8">
        <v>526624.62999999989</v>
      </c>
      <c r="AE179" s="8">
        <v>214192.15000000014</v>
      </c>
      <c r="AF179" s="8">
        <v>0</v>
      </c>
      <c r="AG179" s="8">
        <v>511.01513047002823</v>
      </c>
      <c r="AH179" s="8">
        <v>788448.64</v>
      </c>
      <c r="AI179" s="8">
        <v>730437.57</v>
      </c>
      <c r="AJ179" s="8">
        <v>58011.070000000065</v>
      </c>
      <c r="AK179" s="8">
        <v>1033819.38</v>
      </c>
      <c r="AL179" s="8">
        <v>868753.4</v>
      </c>
      <c r="AM179" s="8">
        <v>165065.97999999998</v>
      </c>
      <c r="AN179" s="8">
        <v>0</v>
      </c>
      <c r="AO179" s="7">
        <v>0</v>
      </c>
      <c r="AP179" s="7">
        <v>0</v>
      </c>
      <c r="AQ179" s="7">
        <v>0</v>
      </c>
      <c r="AR179" s="7">
        <v>0</v>
      </c>
    </row>
    <row r="180" spans="1:44" x14ac:dyDescent="0.25">
      <c r="A180" s="7">
        <v>20959</v>
      </c>
      <c r="B180" s="5" t="s">
        <v>181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115829.57999999996</v>
      </c>
      <c r="I180" s="8">
        <v>9863.889697771896</v>
      </c>
      <c r="J180" s="8">
        <v>219720.57</v>
      </c>
      <c r="K180" s="8">
        <v>206709.11000000004</v>
      </c>
      <c r="L180" s="8">
        <v>13011.459999999963</v>
      </c>
      <c r="M180" s="8">
        <v>223565.06</v>
      </c>
      <c r="N180" s="8">
        <v>229074.30000000005</v>
      </c>
      <c r="O180" s="8">
        <v>0</v>
      </c>
      <c r="P180" s="8">
        <v>0</v>
      </c>
      <c r="Q180" s="8">
        <v>8269.9292644757425</v>
      </c>
      <c r="R180" s="8">
        <v>201039.24</v>
      </c>
      <c r="S180" s="8">
        <v>187164.16999999998</v>
      </c>
      <c r="T180" s="8">
        <v>13875.070000000007</v>
      </c>
      <c r="U180" s="8">
        <v>264224.24</v>
      </c>
      <c r="V180" s="8">
        <v>218691.37</v>
      </c>
      <c r="W180" s="8">
        <v>45532.869999999995</v>
      </c>
      <c r="X180" s="8">
        <v>0</v>
      </c>
      <c r="Y180" s="8">
        <v>9391.0506675143042</v>
      </c>
      <c r="Z180" s="8">
        <v>536808.87</v>
      </c>
      <c r="AA180" s="8">
        <v>514306.68</v>
      </c>
      <c r="AB180" s="8">
        <v>22502.190000000002</v>
      </c>
      <c r="AC180" s="8">
        <v>1477212.27</v>
      </c>
      <c r="AD180" s="8">
        <v>574547.07999999996</v>
      </c>
      <c r="AE180" s="8">
        <v>902665.19000000006</v>
      </c>
      <c r="AF180" s="8">
        <v>0</v>
      </c>
      <c r="AG180" s="8">
        <v>625.11863652765351</v>
      </c>
      <c r="AH180" s="8">
        <v>911030.75</v>
      </c>
      <c r="AI180" s="8">
        <v>844589.89</v>
      </c>
      <c r="AJ180" s="8">
        <v>66440.859999999986</v>
      </c>
      <c r="AK180" s="8">
        <v>1264658.76</v>
      </c>
      <c r="AL180" s="8">
        <v>1042627.0900000001</v>
      </c>
      <c r="AM180" s="8">
        <v>222031.66999999993</v>
      </c>
      <c r="AN180" s="8">
        <v>0</v>
      </c>
      <c r="AO180" s="7">
        <v>0</v>
      </c>
      <c r="AP180" s="7">
        <v>0</v>
      </c>
      <c r="AQ180" s="7">
        <v>0</v>
      </c>
      <c r="AR180" s="7">
        <v>0</v>
      </c>
    </row>
    <row r="181" spans="1:44" x14ac:dyDescent="0.25">
      <c r="A181" s="7">
        <v>20960</v>
      </c>
      <c r="B181" s="5" t="s">
        <v>182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174508.17</v>
      </c>
      <c r="I181" s="8">
        <v>10651.931171409669</v>
      </c>
      <c r="J181" s="8">
        <v>253514.12</v>
      </c>
      <c r="K181" s="8">
        <v>225663.07</v>
      </c>
      <c r="L181" s="8">
        <v>27851.049999999988</v>
      </c>
      <c r="M181" s="8">
        <v>241426.02000000014</v>
      </c>
      <c r="N181" s="8">
        <v>244396.91</v>
      </c>
      <c r="O181" s="8">
        <v>0</v>
      </c>
      <c r="P181" s="8">
        <v>0</v>
      </c>
      <c r="Q181" s="8">
        <v>8269.9292644757425</v>
      </c>
      <c r="R181" s="8">
        <v>227266.05</v>
      </c>
      <c r="S181" s="8">
        <v>206139.85</v>
      </c>
      <c r="T181" s="8">
        <v>21126.199999999983</v>
      </c>
      <c r="U181" s="8">
        <v>264224.24</v>
      </c>
      <c r="V181" s="8">
        <v>232548.15000000002</v>
      </c>
      <c r="W181" s="8">
        <v>31676.089999999967</v>
      </c>
      <c r="X181" s="8">
        <v>0</v>
      </c>
      <c r="Y181" s="8">
        <v>8687.7300063572802</v>
      </c>
      <c r="Z181" s="8">
        <v>639978.99</v>
      </c>
      <c r="AA181" s="8">
        <v>579739.25</v>
      </c>
      <c r="AB181" s="8">
        <v>60239.739999999991</v>
      </c>
      <c r="AC181" s="8">
        <v>1366579.9300000002</v>
      </c>
      <c r="AD181" s="8">
        <v>638253.32999999996</v>
      </c>
      <c r="AE181" s="8">
        <v>728326.60000000021</v>
      </c>
      <c r="AF181" s="8">
        <v>0</v>
      </c>
      <c r="AG181" s="8">
        <v>631.72866485094437</v>
      </c>
      <c r="AH181" s="8">
        <v>985474.19000000006</v>
      </c>
      <c r="AI181" s="8">
        <v>920183.01</v>
      </c>
      <c r="AJ181" s="8">
        <v>65291.180000000051</v>
      </c>
      <c r="AK181" s="8">
        <v>1278031.31</v>
      </c>
      <c r="AL181" s="8">
        <v>1118038.26</v>
      </c>
      <c r="AM181" s="8">
        <v>159993.05000000005</v>
      </c>
      <c r="AN181" s="8">
        <v>0</v>
      </c>
      <c r="AO181" s="7">
        <v>0</v>
      </c>
      <c r="AP181" s="7">
        <v>0</v>
      </c>
      <c r="AQ181" s="7">
        <v>0</v>
      </c>
      <c r="AR181" s="7">
        <v>0</v>
      </c>
    </row>
    <row r="182" spans="1:44" x14ac:dyDescent="0.25">
      <c r="A182" s="7">
        <v>20961</v>
      </c>
      <c r="B182" s="5" t="s">
        <v>183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158670.75</v>
      </c>
      <c r="I182" s="8">
        <v>12078.702404588576</v>
      </c>
      <c r="J182" s="8">
        <v>224953.74</v>
      </c>
      <c r="K182" s="8">
        <v>195625.57</v>
      </c>
      <c r="L182" s="8">
        <v>29328.169999999984</v>
      </c>
      <c r="M182" s="8">
        <v>273763.79000000004</v>
      </c>
      <c r="N182" s="8">
        <v>221483.75</v>
      </c>
      <c r="O182" s="8">
        <v>52280.040000000037</v>
      </c>
      <c r="P182" s="8">
        <v>0</v>
      </c>
      <c r="Q182" s="8">
        <v>7422.0134585289516</v>
      </c>
      <c r="R182" s="8">
        <v>210083.42</v>
      </c>
      <c r="S182" s="8">
        <v>179285.03</v>
      </c>
      <c r="T182" s="8">
        <v>30798.390000000014</v>
      </c>
      <c r="U182" s="8">
        <v>237133.33</v>
      </c>
      <c r="V182" s="8">
        <v>215736.08000000002</v>
      </c>
      <c r="W182" s="8">
        <v>21397.249999999971</v>
      </c>
      <c r="X182" s="8">
        <v>0</v>
      </c>
      <c r="Y182" s="8">
        <v>4480.9575333757148</v>
      </c>
      <c r="Z182" s="8">
        <v>529354.29</v>
      </c>
      <c r="AA182" s="8">
        <v>476286.36000000004</v>
      </c>
      <c r="AB182" s="8">
        <v>53067.929999999993</v>
      </c>
      <c r="AC182" s="8">
        <v>704854.62</v>
      </c>
      <c r="AD182" s="8">
        <v>546241.12</v>
      </c>
      <c r="AE182" s="8">
        <v>158613.5</v>
      </c>
      <c r="AF182" s="8">
        <v>0</v>
      </c>
      <c r="AG182" s="8">
        <v>668.29502686511103</v>
      </c>
      <c r="AH182" s="8">
        <v>893399.95</v>
      </c>
      <c r="AI182" s="8">
        <v>847923.69</v>
      </c>
      <c r="AJ182" s="8">
        <v>45476.260000000009</v>
      </c>
      <c r="AK182" s="8">
        <v>1352007.62</v>
      </c>
      <c r="AL182" s="8">
        <v>1105734.5900000001</v>
      </c>
      <c r="AM182" s="8">
        <v>246273.03000000003</v>
      </c>
      <c r="AN182" s="8">
        <v>0</v>
      </c>
      <c r="AO182" s="7">
        <v>0</v>
      </c>
      <c r="AP182" s="7">
        <v>0</v>
      </c>
      <c r="AQ182" s="7">
        <v>0</v>
      </c>
      <c r="AR182" s="7">
        <v>0</v>
      </c>
    </row>
    <row r="183" spans="1:44" x14ac:dyDescent="0.25">
      <c r="A183" s="7">
        <v>20962</v>
      </c>
      <c r="B183" s="5" t="s">
        <v>184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20762.915500000003</v>
      </c>
      <c r="I183" s="8">
        <v>11481.53717185087</v>
      </c>
      <c r="J183" s="8">
        <v>251289.18</v>
      </c>
      <c r="K183" s="8">
        <v>240846.47999999998</v>
      </c>
      <c r="L183" s="8">
        <v>10442.700000000012</v>
      </c>
      <c r="M183" s="8">
        <v>260229.03999999995</v>
      </c>
      <c r="N183" s="8">
        <v>257100.34999999998</v>
      </c>
      <c r="O183" s="8">
        <v>3128.6899999999732</v>
      </c>
      <c r="P183" s="8">
        <v>0</v>
      </c>
      <c r="Q183" s="8">
        <v>6834.2507042253528</v>
      </c>
      <c r="R183" s="18">
        <v>207436.59450000001</v>
      </c>
      <c r="S183" s="8">
        <v>215592.72000000003</v>
      </c>
      <c r="T183" s="8">
        <v>0</v>
      </c>
      <c r="U183" s="8">
        <v>218354.31000000003</v>
      </c>
      <c r="V183" s="18">
        <v>218354.31000000003</v>
      </c>
      <c r="W183" s="8">
        <v>0</v>
      </c>
      <c r="X183" s="8">
        <v>0</v>
      </c>
      <c r="Y183" s="8">
        <v>3915.294214876033</v>
      </c>
      <c r="Z183" s="18">
        <v>585081.99100000004</v>
      </c>
      <c r="AA183" s="18">
        <v>585081.99</v>
      </c>
      <c r="AB183" s="8">
        <v>1.0000000474974513E-3</v>
      </c>
      <c r="AC183" s="8">
        <v>615875.78</v>
      </c>
      <c r="AD183" s="18">
        <v>615875.78</v>
      </c>
      <c r="AE183" s="8">
        <v>0</v>
      </c>
      <c r="AF183" s="8">
        <v>0</v>
      </c>
      <c r="AG183" s="8">
        <v>663.3844997948662</v>
      </c>
      <c r="AH183" s="8">
        <v>1009384.69</v>
      </c>
      <c r="AI183" s="8">
        <v>990908.35</v>
      </c>
      <c r="AJ183" s="8">
        <v>18476.339999999967</v>
      </c>
      <c r="AK183" s="8">
        <v>1342073.28</v>
      </c>
      <c r="AL183" s="8">
        <v>1156976.19</v>
      </c>
      <c r="AM183" s="8">
        <v>185097.09000000008</v>
      </c>
      <c r="AN183" s="8">
        <v>0</v>
      </c>
      <c r="AO183" s="7">
        <v>0</v>
      </c>
      <c r="AP183" s="7">
        <v>0</v>
      </c>
      <c r="AQ183" s="7">
        <v>0</v>
      </c>
      <c r="AR183" s="7">
        <v>0</v>
      </c>
    </row>
    <row r="184" spans="1:44" x14ac:dyDescent="0.25">
      <c r="A184" s="7">
        <v>20963</v>
      </c>
      <c r="B184" s="5" t="s">
        <v>185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63057.595500000025</v>
      </c>
      <c r="I184" s="8">
        <v>14008.15839399956</v>
      </c>
      <c r="J184" s="8">
        <v>300153.39</v>
      </c>
      <c r="K184" s="8">
        <v>288253.67</v>
      </c>
      <c r="L184" s="8">
        <v>11899.72000000003</v>
      </c>
      <c r="M184" s="8">
        <v>317494.91000000003</v>
      </c>
      <c r="N184" s="8">
        <v>316707.42</v>
      </c>
      <c r="O184" s="8">
        <v>787.49000000004889</v>
      </c>
      <c r="P184" s="8">
        <v>0</v>
      </c>
      <c r="Q184" s="8">
        <v>8338.2000000000007</v>
      </c>
      <c r="R184" s="18">
        <v>253085.21549999999</v>
      </c>
      <c r="S184" s="8">
        <v>262071.84</v>
      </c>
      <c r="T184" s="8">
        <v>0</v>
      </c>
      <c r="U184" s="8">
        <v>266405.49</v>
      </c>
      <c r="V184" s="18">
        <v>266405.49</v>
      </c>
      <c r="W184" s="8">
        <v>0</v>
      </c>
      <c r="X184" s="8">
        <v>0</v>
      </c>
      <c r="Y184" s="8">
        <v>4801.0995549904637</v>
      </c>
      <c r="Z184" s="8">
        <v>732634.97000000009</v>
      </c>
      <c r="AA184" s="8">
        <v>701920.24</v>
      </c>
      <c r="AB184" s="8">
        <v>30714.730000000098</v>
      </c>
      <c r="AC184" s="8">
        <v>755212.96</v>
      </c>
      <c r="AD184" s="18">
        <v>755212.96</v>
      </c>
      <c r="AE184" s="8">
        <v>0</v>
      </c>
      <c r="AF184" s="8">
        <v>0</v>
      </c>
      <c r="AG184" s="8">
        <v>587.75648890053242</v>
      </c>
      <c r="AH184" s="8">
        <v>981198.58</v>
      </c>
      <c r="AI184" s="8">
        <v>951768.81</v>
      </c>
      <c r="AJ184" s="8">
        <v>29429.769999999902</v>
      </c>
      <c r="AK184" s="8">
        <v>1189072.52</v>
      </c>
      <c r="AL184" s="8">
        <v>1114326.6200000001</v>
      </c>
      <c r="AM184" s="8">
        <v>74745.899999999907</v>
      </c>
      <c r="AN184" s="8">
        <v>0</v>
      </c>
      <c r="AO184" s="7">
        <v>0</v>
      </c>
      <c r="AP184" s="7">
        <v>0</v>
      </c>
      <c r="AQ184" s="7">
        <v>0</v>
      </c>
      <c r="AR184" s="7">
        <v>0</v>
      </c>
    </row>
    <row r="185" spans="1:44" x14ac:dyDescent="0.25">
      <c r="A185" s="7">
        <v>20964</v>
      </c>
      <c r="B185" s="5" t="s">
        <v>186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195115.01000000007</v>
      </c>
      <c r="I185" s="8">
        <v>15806.775204059126</v>
      </c>
      <c r="J185" s="8">
        <v>223207.24000000002</v>
      </c>
      <c r="K185" s="8">
        <v>192524.87000000002</v>
      </c>
      <c r="L185" s="8">
        <v>30682.369999999995</v>
      </c>
      <c r="M185" s="8">
        <v>358260.56000000006</v>
      </c>
      <c r="N185" s="8">
        <v>214653.66000000003</v>
      </c>
      <c r="O185" s="8">
        <v>143606.90000000002</v>
      </c>
      <c r="P185" s="8">
        <v>0</v>
      </c>
      <c r="Q185" s="8">
        <v>9283.6998435054775</v>
      </c>
      <c r="R185" s="8">
        <v>194936.05000000002</v>
      </c>
      <c r="S185" s="8">
        <v>167837.53</v>
      </c>
      <c r="T185" s="8">
        <v>27098.520000000019</v>
      </c>
      <c r="U185" s="8">
        <v>296614.21000000002</v>
      </c>
      <c r="V185" s="8">
        <v>199031.45</v>
      </c>
      <c r="W185" s="8">
        <v>97582.760000000009</v>
      </c>
      <c r="X185" s="8">
        <v>0</v>
      </c>
      <c r="Y185" s="8">
        <v>6255.8972663699933</v>
      </c>
      <c r="Z185" s="8">
        <v>574272.32999999996</v>
      </c>
      <c r="AA185" s="8">
        <v>494661.2</v>
      </c>
      <c r="AB185" s="8">
        <v>79611.129999999946</v>
      </c>
      <c r="AC185" s="8">
        <v>984052.64</v>
      </c>
      <c r="AD185" s="8">
        <v>547800.30000000005</v>
      </c>
      <c r="AE185" s="8">
        <v>436252.33999999997</v>
      </c>
      <c r="AF185" s="8">
        <v>0</v>
      </c>
      <c r="AG185" s="8">
        <v>573.27503744309388</v>
      </c>
      <c r="AH185" s="8">
        <v>825787.16</v>
      </c>
      <c r="AI185" s="8">
        <v>768064.16999999993</v>
      </c>
      <c r="AJ185" s="8">
        <v>57722.990000000107</v>
      </c>
      <c r="AK185" s="8">
        <v>1159775.5299999998</v>
      </c>
      <c r="AL185" s="8">
        <v>926188.17999999982</v>
      </c>
      <c r="AM185" s="8">
        <v>233587.34999999998</v>
      </c>
      <c r="AN185" s="8">
        <v>0</v>
      </c>
      <c r="AO185" s="7">
        <v>0</v>
      </c>
      <c r="AP185" s="7">
        <v>0</v>
      </c>
      <c r="AQ185" s="7">
        <v>0</v>
      </c>
      <c r="AR185" s="7">
        <v>0</v>
      </c>
    </row>
    <row r="186" spans="1:44" x14ac:dyDescent="0.25">
      <c r="A186" s="7">
        <v>20965</v>
      </c>
      <c r="B186" s="5" t="s">
        <v>187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13844.239999999991</v>
      </c>
      <c r="I186" s="8">
        <v>12641.359364659165</v>
      </c>
      <c r="J186" s="8">
        <v>232404.41999999998</v>
      </c>
      <c r="K186" s="18">
        <v>232404.42</v>
      </c>
      <c r="L186" s="8">
        <v>0</v>
      </c>
      <c r="M186" s="8">
        <v>286516.40999999997</v>
      </c>
      <c r="N186" s="8">
        <v>258268.05000000002</v>
      </c>
      <c r="O186" s="8">
        <v>28248.359999999957</v>
      </c>
      <c r="P186" s="8">
        <v>0</v>
      </c>
      <c r="Q186" s="8">
        <v>7524.6259780907667</v>
      </c>
      <c r="R186" s="8">
        <v>193221.65999999997</v>
      </c>
      <c r="S186" s="18">
        <v>193221.66</v>
      </c>
      <c r="T186" s="8">
        <v>0</v>
      </c>
      <c r="U186" s="8">
        <v>240411.8</v>
      </c>
      <c r="V186" s="8">
        <v>229680.61</v>
      </c>
      <c r="W186" s="8">
        <v>10731.190000000002</v>
      </c>
      <c r="X186" s="8">
        <v>0</v>
      </c>
      <c r="Y186" s="8">
        <v>5601.1979656706926</v>
      </c>
      <c r="Z186" s="8">
        <v>664158.67999999993</v>
      </c>
      <c r="AA186" s="18">
        <v>664158.68000000005</v>
      </c>
      <c r="AB186" s="8">
        <v>0</v>
      </c>
      <c r="AC186" s="8">
        <v>881068.44</v>
      </c>
      <c r="AD186" s="8">
        <v>746579.60000000009</v>
      </c>
      <c r="AE186" s="8">
        <v>134488.83999999985</v>
      </c>
      <c r="AF186" s="8">
        <v>0</v>
      </c>
      <c r="AG186" s="8">
        <v>636.57816585684145</v>
      </c>
      <c r="AH186" s="8">
        <v>787729.02</v>
      </c>
      <c r="AI186" s="8">
        <v>773884.78</v>
      </c>
      <c r="AJ186" s="8">
        <v>13844.239999999991</v>
      </c>
      <c r="AK186" s="8">
        <v>1287842.1900000002</v>
      </c>
      <c r="AL186" s="8">
        <v>976090.25</v>
      </c>
      <c r="AM186" s="8">
        <v>311751.94000000018</v>
      </c>
      <c r="AN186" s="8">
        <v>0</v>
      </c>
      <c r="AO186" s="7">
        <v>0</v>
      </c>
      <c r="AP186" s="7">
        <v>0</v>
      </c>
      <c r="AQ186" s="7">
        <v>0</v>
      </c>
      <c r="AR186" s="7">
        <v>0</v>
      </c>
    </row>
    <row r="187" spans="1:44" x14ac:dyDescent="0.25">
      <c r="A187" s="7">
        <v>20966</v>
      </c>
      <c r="B187" s="5" t="s">
        <v>188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9542.3800000000338</v>
      </c>
      <c r="I187" s="8">
        <v>11594.607103463492</v>
      </c>
      <c r="J187" s="8">
        <v>227160.63000000003</v>
      </c>
      <c r="K187" s="8">
        <v>230414.18000000002</v>
      </c>
      <c r="L187" s="8">
        <v>0</v>
      </c>
      <c r="M187" s="8">
        <v>262791.77</v>
      </c>
      <c r="N187" s="8">
        <v>244134.93000000002</v>
      </c>
      <c r="O187" s="8">
        <v>18656.839999999997</v>
      </c>
      <c r="P187" s="8">
        <v>0</v>
      </c>
      <c r="Q187" s="8">
        <v>6901.5433489827856</v>
      </c>
      <c r="R187" s="8">
        <v>190156.29</v>
      </c>
      <c r="S187" s="8">
        <v>194039.96999999997</v>
      </c>
      <c r="T187" s="8">
        <v>0</v>
      </c>
      <c r="U187" s="8">
        <v>220504.31</v>
      </c>
      <c r="V187" s="8">
        <v>213381.43999999997</v>
      </c>
      <c r="W187" s="8">
        <v>7122.8700000000244</v>
      </c>
      <c r="X187" s="8">
        <v>0</v>
      </c>
      <c r="Y187" s="8">
        <v>4431.2902733629999</v>
      </c>
      <c r="Z187" s="8">
        <v>640299.24</v>
      </c>
      <c r="AA187" s="8">
        <v>643335.84000000008</v>
      </c>
      <c r="AB187" s="8">
        <v>0</v>
      </c>
      <c r="AC187" s="8">
        <v>697041.96</v>
      </c>
      <c r="AD187" s="8">
        <v>687308.76000000013</v>
      </c>
      <c r="AE187" s="8">
        <v>9733.199999999837</v>
      </c>
      <c r="AF187" s="8">
        <v>0</v>
      </c>
      <c r="AG187" s="8">
        <v>591.42198737562217</v>
      </c>
      <c r="AH187" s="8">
        <v>962842.57000000007</v>
      </c>
      <c r="AI187" s="8">
        <v>943126.36</v>
      </c>
      <c r="AJ187" s="8">
        <v>19716.210000000079</v>
      </c>
      <c r="AK187" s="8">
        <v>1196488.0799999998</v>
      </c>
      <c r="AL187" s="8">
        <v>1110393.98</v>
      </c>
      <c r="AM187" s="8">
        <v>86094.09999999986</v>
      </c>
      <c r="AN187" s="8">
        <v>0</v>
      </c>
      <c r="AO187" s="7">
        <v>0</v>
      </c>
      <c r="AP187" s="7">
        <v>0</v>
      </c>
      <c r="AQ187" s="7">
        <v>0</v>
      </c>
      <c r="AR187" s="7">
        <v>0</v>
      </c>
    </row>
    <row r="188" spans="1:44" x14ac:dyDescent="0.25">
      <c r="A188" s="7">
        <v>20967</v>
      </c>
      <c r="B188" s="5" t="s">
        <v>189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204517.98000000027</v>
      </c>
      <c r="I188" s="8">
        <v>22423.155967350544</v>
      </c>
      <c r="J188" s="8">
        <v>441946.91000000003</v>
      </c>
      <c r="K188" s="8">
        <v>404118.23</v>
      </c>
      <c r="L188" s="8">
        <v>37828.680000000051</v>
      </c>
      <c r="M188" s="8">
        <v>508220.83000000007</v>
      </c>
      <c r="N188" s="8">
        <v>437407.18</v>
      </c>
      <c r="O188" s="8">
        <v>70813.650000000081</v>
      </c>
      <c r="P188" s="8">
        <v>0</v>
      </c>
      <c r="Q188" s="8">
        <v>14081.264162754303</v>
      </c>
      <c r="R188" s="8">
        <v>383684.93</v>
      </c>
      <c r="S188" s="8">
        <v>344936.16000000003</v>
      </c>
      <c r="T188" s="8">
        <v>38748.76999999996</v>
      </c>
      <c r="U188" s="8">
        <v>449896.39</v>
      </c>
      <c r="V188" s="8">
        <v>391862.18000000005</v>
      </c>
      <c r="W188" s="8">
        <v>58034.209999999963</v>
      </c>
      <c r="X188" s="8">
        <v>0</v>
      </c>
      <c r="Y188" s="8">
        <v>8391.9469167196439</v>
      </c>
      <c r="Z188" s="8">
        <v>1177575.1400000001</v>
      </c>
      <c r="AA188" s="8">
        <v>1104446.1599999999</v>
      </c>
      <c r="AB188" s="8">
        <v>73128.980000000214</v>
      </c>
      <c r="AC188" s="8">
        <v>1320053.25</v>
      </c>
      <c r="AD188" s="8">
        <v>1208774.48</v>
      </c>
      <c r="AE188" s="8">
        <v>111278.77000000002</v>
      </c>
      <c r="AF188" s="8">
        <v>0</v>
      </c>
      <c r="AG188" s="8">
        <v>1101.0512093007162</v>
      </c>
      <c r="AH188" s="8">
        <v>1703251.29</v>
      </c>
      <c r="AI188" s="8">
        <v>1648439.74</v>
      </c>
      <c r="AJ188" s="8">
        <v>54811.550000000047</v>
      </c>
      <c r="AK188" s="8">
        <v>2227503.67</v>
      </c>
      <c r="AL188" s="8">
        <v>1950165.45</v>
      </c>
      <c r="AM188" s="8">
        <v>277338.21999999997</v>
      </c>
      <c r="AN188" s="8">
        <v>0</v>
      </c>
      <c r="AO188" s="7">
        <v>0</v>
      </c>
      <c r="AP188" s="7">
        <v>0</v>
      </c>
      <c r="AQ188" s="7">
        <v>0</v>
      </c>
      <c r="AR188" s="7">
        <v>0</v>
      </c>
    </row>
    <row r="189" spans="1:44" x14ac:dyDescent="0.25">
      <c r="A189" s="7">
        <v>20968</v>
      </c>
      <c r="B189" s="5" t="s">
        <v>190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42987.989999999641</v>
      </c>
      <c r="I189" s="8">
        <v>24708.565629825731</v>
      </c>
      <c r="J189" s="8">
        <v>515317.19</v>
      </c>
      <c r="K189" s="8">
        <v>515931.26</v>
      </c>
      <c r="L189" s="8">
        <v>0</v>
      </c>
      <c r="M189" s="8">
        <v>560019.64000000013</v>
      </c>
      <c r="N189" s="18">
        <v>560019.64000000013</v>
      </c>
      <c r="O189" s="8">
        <v>0</v>
      </c>
      <c r="P189" s="8">
        <v>0</v>
      </c>
      <c r="Q189" s="8">
        <v>15712.989671361503</v>
      </c>
      <c r="R189" s="8">
        <v>446466.32999999996</v>
      </c>
      <c r="S189" s="8">
        <v>444524.19</v>
      </c>
      <c r="T189" s="8">
        <v>1942.1399999999558</v>
      </c>
      <c r="U189" s="8">
        <v>502030.02</v>
      </c>
      <c r="V189" s="18">
        <v>502030.02</v>
      </c>
      <c r="W189" s="8">
        <v>0</v>
      </c>
      <c r="X189" s="8">
        <v>0</v>
      </c>
      <c r="Y189" s="8">
        <v>9965.3328035600753</v>
      </c>
      <c r="Z189" s="8">
        <v>1381604.6800000002</v>
      </c>
      <c r="AA189" s="8">
        <v>1395313.86</v>
      </c>
      <c r="AB189" s="8">
        <v>0</v>
      </c>
      <c r="AC189" s="8">
        <v>1567546.85</v>
      </c>
      <c r="AD189" s="8">
        <v>1565337.9000000001</v>
      </c>
      <c r="AE189" s="8">
        <v>2208.9499999999534</v>
      </c>
      <c r="AF189" s="8">
        <v>0</v>
      </c>
      <c r="AG189" s="8">
        <v>1534.7388226803819</v>
      </c>
      <c r="AH189" s="8">
        <v>2388555.27</v>
      </c>
      <c r="AI189" s="8">
        <v>2333186.1700000004</v>
      </c>
      <c r="AJ189" s="8">
        <v>55369.099999999627</v>
      </c>
      <c r="AK189" s="8">
        <v>3104884.07</v>
      </c>
      <c r="AL189" s="8">
        <v>2752410.1100000003</v>
      </c>
      <c r="AM189" s="8">
        <v>352473.9599999995</v>
      </c>
      <c r="AN189" s="8">
        <v>0</v>
      </c>
      <c r="AO189" s="7">
        <v>0</v>
      </c>
      <c r="AP189" s="7">
        <v>0</v>
      </c>
      <c r="AQ189" s="7">
        <v>0</v>
      </c>
      <c r="AR189" s="7">
        <v>0</v>
      </c>
    </row>
    <row r="190" spans="1:44" x14ac:dyDescent="0.25">
      <c r="A190" s="7">
        <v>20971</v>
      </c>
      <c r="B190" s="5" t="s">
        <v>191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138553.57000000004</v>
      </c>
      <c r="I190" s="8">
        <v>14213.783807632914</v>
      </c>
      <c r="J190" s="8">
        <v>224920.44</v>
      </c>
      <c r="K190" s="8">
        <v>201673.64</v>
      </c>
      <c r="L190" s="8">
        <v>23246.799999999988</v>
      </c>
      <c r="M190" s="8">
        <v>322155.40999999997</v>
      </c>
      <c r="N190" s="8">
        <v>228120.74000000002</v>
      </c>
      <c r="O190" s="8">
        <v>94034.669999999955</v>
      </c>
      <c r="P190" s="8">
        <v>0</v>
      </c>
      <c r="Q190" s="8">
        <v>9567.9029733959305</v>
      </c>
      <c r="R190" s="8">
        <v>199829.76000000001</v>
      </c>
      <c r="S190" s="8">
        <v>176516.50999999998</v>
      </c>
      <c r="T190" s="8">
        <v>23313.250000000029</v>
      </c>
      <c r="U190" s="8">
        <v>305694.5</v>
      </c>
      <c r="V190" s="8">
        <v>213798.00999999998</v>
      </c>
      <c r="W190" s="8">
        <v>91896.49000000002</v>
      </c>
      <c r="X190" s="8">
        <v>0</v>
      </c>
      <c r="Y190" s="8">
        <v>4174.6172282263187</v>
      </c>
      <c r="Z190" s="8">
        <v>578440.97000000009</v>
      </c>
      <c r="AA190" s="8">
        <v>527969.65</v>
      </c>
      <c r="AB190" s="8">
        <v>50471.320000000065</v>
      </c>
      <c r="AC190" s="8">
        <v>656667.29</v>
      </c>
      <c r="AD190" s="8">
        <v>596626.78</v>
      </c>
      <c r="AE190" s="8">
        <v>60040.510000000009</v>
      </c>
      <c r="AF190" s="8">
        <v>0</v>
      </c>
      <c r="AG190" s="8">
        <v>549.16244618327596</v>
      </c>
      <c r="AH190" s="8">
        <v>793528.7</v>
      </c>
      <c r="AI190" s="8">
        <v>752006.5</v>
      </c>
      <c r="AJ190" s="8">
        <v>41522.199999999953</v>
      </c>
      <c r="AK190" s="8">
        <v>1110994.07</v>
      </c>
      <c r="AL190" s="8">
        <v>900873.83000000007</v>
      </c>
      <c r="AM190" s="8">
        <v>210120.24</v>
      </c>
      <c r="AN190" s="8">
        <v>0</v>
      </c>
      <c r="AO190" s="7">
        <v>0</v>
      </c>
      <c r="AP190" s="7">
        <v>0</v>
      </c>
      <c r="AQ190" s="7">
        <v>0</v>
      </c>
      <c r="AR190" s="7">
        <v>0</v>
      </c>
    </row>
    <row r="191" spans="1:44" x14ac:dyDescent="0.25">
      <c r="A191" s="7">
        <v>20972</v>
      </c>
      <c r="B191" s="5" t="s">
        <v>192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55306.141500000085</v>
      </c>
      <c r="I191" s="8">
        <v>9688.3136995367331</v>
      </c>
      <c r="J191" s="8">
        <v>195397.51</v>
      </c>
      <c r="K191" s="8">
        <v>188089.82</v>
      </c>
      <c r="L191" s="8">
        <v>7307.6900000000023</v>
      </c>
      <c r="M191" s="8">
        <v>219585.63000000003</v>
      </c>
      <c r="N191" s="8">
        <v>203152.11000000002</v>
      </c>
      <c r="O191" s="8">
        <v>16433.520000000019</v>
      </c>
      <c r="P191" s="8">
        <v>0</v>
      </c>
      <c r="Q191" s="8">
        <v>6072.4647887323936</v>
      </c>
      <c r="R191" s="8">
        <v>167371.26999999999</v>
      </c>
      <c r="S191" s="8">
        <v>162892.86000000002</v>
      </c>
      <c r="T191" s="8">
        <v>4478.4099999999744</v>
      </c>
      <c r="U191" s="8">
        <v>194015.24999999997</v>
      </c>
      <c r="V191" s="8">
        <v>184125.52000000002</v>
      </c>
      <c r="W191" s="8">
        <v>9889.7299999999523</v>
      </c>
      <c r="X191" s="8">
        <v>0</v>
      </c>
      <c r="Y191" s="8">
        <v>3150.2846153846153</v>
      </c>
      <c r="Z191" s="18">
        <v>470762.78149999998</v>
      </c>
      <c r="AA191" s="18">
        <v>470762.77999999991</v>
      </c>
      <c r="AB191" s="8">
        <v>1.500000071246177E-3</v>
      </c>
      <c r="AC191" s="8">
        <v>495539.77</v>
      </c>
      <c r="AD191" s="18">
        <v>495539.77</v>
      </c>
      <c r="AE191" s="8">
        <v>0</v>
      </c>
      <c r="AF191" s="8">
        <v>0</v>
      </c>
      <c r="AG191" s="8">
        <v>485.79579549891997</v>
      </c>
      <c r="AH191" s="8">
        <v>685376.63</v>
      </c>
      <c r="AI191" s="8">
        <v>641856.59</v>
      </c>
      <c r="AJ191" s="8">
        <v>43520.040000000037</v>
      </c>
      <c r="AK191" s="8">
        <v>982798.9</v>
      </c>
      <c r="AL191" s="8">
        <v>757235.35</v>
      </c>
      <c r="AM191" s="8">
        <v>225563.55000000005</v>
      </c>
      <c r="AN191" s="8">
        <v>0</v>
      </c>
      <c r="AO191" s="7">
        <v>0</v>
      </c>
      <c r="AP191" s="7">
        <v>0</v>
      </c>
      <c r="AQ191" s="7">
        <v>0</v>
      </c>
      <c r="AR191" s="7">
        <v>0</v>
      </c>
    </row>
    <row r="192" spans="1:44" x14ac:dyDescent="0.25">
      <c r="A192" s="7">
        <v>20973</v>
      </c>
      <c r="B192" s="5" t="s">
        <v>193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27434.659499999892</v>
      </c>
      <c r="I192" s="8">
        <v>8076.227663798807</v>
      </c>
      <c r="J192" s="18">
        <v>173895.31499999994</v>
      </c>
      <c r="K192" s="8">
        <v>178066.87</v>
      </c>
      <c r="L192" s="8">
        <v>0</v>
      </c>
      <c r="M192" s="8">
        <v>183047.69999999995</v>
      </c>
      <c r="N192" s="18">
        <v>183047.69999999995</v>
      </c>
      <c r="O192" s="8">
        <v>0</v>
      </c>
      <c r="P192" s="8">
        <v>0</v>
      </c>
      <c r="Q192" s="8">
        <v>5149.3492957746475</v>
      </c>
      <c r="R192" s="18">
        <v>156295.62449999998</v>
      </c>
      <c r="S192" s="8">
        <v>154349</v>
      </c>
      <c r="T192" s="8">
        <v>1946.6244999999763</v>
      </c>
      <c r="U192" s="8">
        <v>164521.71</v>
      </c>
      <c r="V192" s="18">
        <v>164521.71</v>
      </c>
      <c r="W192" s="8">
        <v>0</v>
      </c>
      <c r="X192" s="8">
        <v>0</v>
      </c>
      <c r="Y192" s="8">
        <v>3056.0155753337567</v>
      </c>
      <c r="Z192" s="8">
        <v>470588.4</v>
      </c>
      <c r="AA192" s="8">
        <v>477583.35</v>
      </c>
      <c r="AB192" s="8">
        <v>0</v>
      </c>
      <c r="AC192" s="8">
        <v>480711.25</v>
      </c>
      <c r="AD192" s="18">
        <v>480711.25</v>
      </c>
      <c r="AE192" s="8">
        <v>0</v>
      </c>
      <c r="AF192" s="8">
        <v>0</v>
      </c>
      <c r="AG192" s="8">
        <v>502.61699792889027</v>
      </c>
      <c r="AH192" s="8">
        <v>703446.02</v>
      </c>
      <c r="AI192" s="8">
        <v>666791.4800000001</v>
      </c>
      <c r="AJ192" s="8">
        <v>36654.539999999921</v>
      </c>
      <c r="AK192" s="8">
        <v>1016829.37</v>
      </c>
      <c r="AL192" s="8">
        <v>798339.92000000016</v>
      </c>
      <c r="AM192" s="8">
        <v>218489.44999999984</v>
      </c>
      <c r="AN192" s="8">
        <v>0</v>
      </c>
      <c r="AO192" s="7">
        <v>0</v>
      </c>
      <c r="AP192" s="7">
        <v>0</v>
      </c>
      <c r="AQ192" s="7">
        <v>0</v>
      </c>
      <c r="AR192" s="7">
        <v>0</v>
      </c>
    </row>
    <row r="193" spans="1:44" x14ac:dyDescent="0.25">
      <c r="A193" s="7">
        <v>20974</v>
      </c>
      <c r="B193" s="5" t="s">
        <v>194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38770.219999999972</v>
      </c>
      <c r="I193" s="8">
        <v>8825.6717405691597</v>
      </c>
      <c r="J193" s="8">
        <v>167889.06</v>
      </c>
      <c r="K193" s="8">
        <v>166629.44999999998</v>
      </c>
      <c r="L193" s="8">
        <v>1259.6100000000151</v>
      </c>
      <c r="M193" s="8">
        <v>200033.85</v>
      </c>
      <c r="N193" s="8">
        <v>179239.44999999998</v>
      </c>
      <c r="O193" s="8">
        <v>20794.400000000023</v>
      </c>
      <c r="P193" s="8">
        <v>0</v>
      </c>
      <c r="Q193" s="8">
        <v>5313.096713615023</v>
      </c>
      <c r="R193" s="8">
        <v>149136.12</v>
      </c>
      <c r="S193" s="8">
        <v>147647.94999999998</v>
      </c>
      <c r="T193" s="8">
        <v>1488.1700000000128</v>
      </c>
      <c r="U193" s="8">
        <v>169753.43999999997</v>
      </c>
      <c r="V193" s="8">
        <v>165423.74999999997</v>
      </c>
      <c r="W193" s="8">
        <v>4329.6900000000023</v>
      </c>
      <c r="X193" s="8">
        <v>0</v>
      </c>
      <c r="Y193" s="8">
        <v>3306.4958041958039</v>
      </c>
      <c r="Z193" s="8">
        <v>434351.56999999995</v>
      </c>
      <c r="AA193" s="8">
        <v>428567.42000000004</v>
      </c>
      <c r="AB193" s="8">
        <v>5784.1499999999069</v>
      </c>
      <c r="AC193" s="8">
        <v>520111.79</v>
      </c>
      <c r="AD193" s="8">
        <v>464937.86000000004</v>
      </c>
      <c r="AE193" s="8">
        <v>55173.929999999935</v>
      </c>
      <c r="AF193" s="8">
        <v>0</v>
      </c>
      <c r="AG193" s="8">
        <v>454.48752144018749</v>
      </c>
      <c r="AH193" s="8">
        <v>650611.97000000009</v>
      </c>
      <c r="AI193" s="8">
        <v>620373.68000000005</v>
      </c>
      <c r="AJ193" s="8">
        <v>30238.290000000037</v>
      </c>
      <c r="AK193" s="8">
        <v>919460.07000000007</v>
      </c>
      <c r="AL193" s="8">
        <v>718601.04</v>
      </c>
      <c r="AM193" s="8">
        <v>200859.03000000003</v>
      </c>
      <c r="AN193" s="8">
        <v>0</v>
      </c>
      <c r="AO193" s="7">
        <v>0</v>
      </c>
      <c r="AP193" s="7">
        <v>0</v>
      </c>
      <c r="AQ193" s="7">
        <v>0</v>
      </c>
      <c r="AR193" s="7">
        <v>0</v>
      </c>
    </row>
    <row r="194" spans="1:44" x14ac:dyDescent="0.25">
      <c r="A194" s="7">
        <v>20975</v>
      </c>
      <c r="B194" s="5" t="s">
        <v>195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91555.926500000089</v>
      </c>
      <c r="I194" s="8">
        <v>7101.2472975954115</v>
      </c>
      <c r="J194" s="18">
        <v>152902.28149999998</v>
      </c>
      <c r="K194" s="8">
        <v>142211.18</v>
      </c>
      <c r="L194" s="8">
        <v>10691.10149999999</v>
      </c>
      <c r="M194" s="8">
        <v>160949.76999999999</v>
      </c>
      <c r="N194" s="8">
        <v>157839.38999999998</v>
      </c>
      <c r="O194" s="8">
        <v>3110.3800000000047</v>
      </c>
      <c r="P194" s="8">
        <v>0</v>
      </c>
      <c r="Q194" s="8">
        <v>4501.0923317683892</v>
      </c>
      <c r="R194" s="18">
        <v>136619.40500000003</v>
      </c>
      <c r="S194" s="8">
        <v>133504.04</v>
      </c>
      <c r="T194" s="8">
        <v>3115.3650000000198</v>
      </c>
      <c r="U194" s="8">
        <v>143809.90000000002</v>
      </c>
      <c r="V194" s="18">
        <v>143809.90000000002</v>
      </c>
      <c r="W194" s="8">
        <v>0</v>
      </c>
      <c r="X194" s="8">
        <v>0</v>
      </c>
      <c r="Y194" s="8">
        <v>2622.5030514939604</v>
      </c>
      <c r="Z194" s="8">
        <v>378011.41000000003</v>
      </c>
      <c r="AA194" s="8">
        <v>330686.5</v>
      </c>
      <c r="AB194" s="8">
        <v>47324.910000000033</v>
      </c>
      <c r="AC194" s="8">
        <v>412519.73</v>
      </c>
      <c r="AD194" s="8">
        <v>371866.71</v>
      </c>
      <c r="AE194" s="8">
        <v>40653.01999999996</v>
      </c>
      <c r="AF194" s="8">
        <v>0</v>
      </c>
      <c r="AG194" s="8">
        <v>416.581052558735</v>
      </c>
      <c r="AH194" s="8">
        <v>473566.62</v>
      </c>
      <c r="AI194" s="8">
        <v>443142.06999999995</v>
      </c>
      <c r="AJ194" s="8">
        <v>30424.550000000047</v>
      </c>
      <c r="AK194" s="8">
        <v>842772.63</v>
      </c>
      <c r="AL194" s="8">
        <v>504532.24999999994</v>
      </c>
      <c r="AM194" s="8">
        <v>338240.38000000006</v>
      </c>
      <c r="AN194" s="8">
        <v>0</v>
      </c>
      <c r="AO194" s="7">
        <v>0</v>
      </c>
      <c r="AP194" s="7">
        <v>0</v>
      </c>
      <c r="AQ194" s="7">
        <v>0</v>
      </c>
      <c r="AR194" s="7">
        <v>0</v>
      </c>
    </row>
    <row r="195" spans="1:44" x14ac:dyDescent="0.25">
      <c r="A195" s="7">
        <v>20976</v>
      </c>
      <c r="B195" s="5" t="s">
        <v>196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102127.70000000001</v>
      </c>
      <c r="I195" s="8">
        <v>9409.0019854401071</v>
      </c>
      <c r="J195" s="8">
        <v>188220.55</v>
      </c>
      <c r="K195" s="8">
        <v>175793.33000000002</v>
      </c>
      <c r="L195" s="8">
        <v>12427.219999999972</v>
      </c>
      <c r="M195" s="8">
        <v>213255.03000000003</v>
      </c>
      <c r="N195" s="8">
        <v>193173.96000000002</v>
      </c>
      <c r="O195" s="8">
        <v>20081.070000000007</v>
      </c>
      <c r="P195" s="8">
        <v>0</v>
      </c>
      <c r="Q195" s="8">
        <v>6264.4</v>
      </c>
      <c r="R195" s="8">
        <v>168734.27000000002</v>
      </c>
      <c r="S195" s="8">
        <v>161513.5</v>
      </c>
      <c r="T195" s="8">
        <v>7220.7700000000186</v>
      </c>
      <c r="U195" s="8">
        <v>200147.58</v>
      </c>
      <c r="V195" s="8">
        <v>186014.26</v>
      </c>
      <c r="W195" s="8">
        <v>14133.319999999978</v>
      </c>
      <c r="X195" s="8">
        <v>0</v>
      </c>
      <c r="Y195" s="8">
        <v>3395.3353464717097</v>
      </c>
      <c r="Z195" s="8">
        <v>473242.35000000003</v>
      </c>
      <c r="AA195" s="8">
        <v>419401.75</v>
      </c>
      <c r="AB195" s="8">
        <v>53840.600000000035</v>
      </c>
      <c r="AC195" s="8">
        <v>534086.25</v>
      </c>
      <c r="AD195" s="8">
        <v>466719.56</v>
      </c>
      <c r="AE195" s="8">
        <v>67366.69</v>
      </c>
      <c r="AF195" s="8">
        <v>0</v>
      </c>
      <c r="AG195" s="8">
        <v>465.84162683446448</v>
      </c>
      <c r="AH195" s="8">
        <v>619766.85</v>
      </c>
      <c r="AI195" s="8">
        <v>591127.74</v>
      </c>
      <c r="AJ195" s="8">
        <v>28639.109999999986</v>
      </c>
      <c r="AK195" s="8">
        <v>942430.22</v>
      </c>
      <c r="AL195" s="8">
        <v>742893.8</v>
      </c>
      <c r="AM195" s="8">
        <v>199536.41999999993</v>
      </c>
      <c r="AN195" s="8">
        <v>0</v>
      </c>
      <c r="AO195" s="7">
        <v>0</v>
      </c>
      <c r="AP195" s="7">
        <v>0</v>
      </c>
      <c r="AQ195" s="7">
        <v>0</v>
      </c>
      <c r="AR195" s="7">
        <v>0</v>
      </c>
    </row>
    <row r="196" spans="1:44" x14ac:dyDescent="0.25">
      <c r="A196" s="7">
        <v>20977</v>
      </c>
      <c r="B196" s="5" t="s">
        <v>197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45419.240999999805</v>
      </c>
      <c r="I196" s="8">
        <v>8731.1612618574891</v>
      </c>
      <c r="J196" s="8">
        <v>196832.40999999997</v>
      </c>
      <c r="K196" s="8">
        <v>185712.98</v>
      </c>
      <c r="L196" s="8">
        <v>11119.429999999964</v>
      </c>
      <c r="M196" s="8">
        <v>197891.77</v>
      </c>
      <c r="N196" s="18">
        <v>197891.77</v>
      </c>
      <c r="O196" s="8">
        <v>0</v>
      </c>
      <c r="P196" s="8">
        <v>0</v>
      </c>
      <c r="Q196" s="8">
        <v>5683.8281690140848</v>
      </c>
      <c r="R196" s="8">
        <v>166450.54999999999</v>
      </c>
      <c r="S196" s="8">
        <v>160322.23000000001</v>
      </c>
      <c r="T196" s="8">
        <v>6128.3199999999779</v>
      </c>
      <c r="U196" s="8">
        <v>181598.31</v>
      </c>
      <c r="V196" s="18">
        <v>181598.31</v>
      </c>
      <c r="W196" s="8">
        <v>0</v>
      </c>
      <c r="X196" s="8">
        <v>0</v>
      </c>
      <c r="Y196" s="8">
        <v>3069.3883026064846</v>
      </c>
      <c r="Z196" s="18">
        <v>458674.04100000003</v>
      </c>
      <c r="AA196" s="18">
        <v>458674.04000000004</v>
      </c>
      <c r="AB196" s="8">
        <v>9.9999998928979039E-4</v>
      </c>
      <c r="AC196" s="8">
        <v>482814.78</v>
      </c>
      <c r="AD196" s="18">
        <v>482814.78</v>
      </c>
      <c r="AE196" s="8">
        <v>0</v>
      </c>
      <c r="AF196" s="8">
        <v>0</v>
      </c>
      <c r="AG196" s="8">
        <v>495.07774817480367</v>
      </c>
      <c r="AH196" s="8">
        <v>609423.80999999994</v>
      </c>
      <c r="AI196" s="8">
        <v>581252.32000000007</v>
      </c>
      <c r="AJ196" s="8">
        <v>28171.489999999874</v>
      </c>
      <c r="AK196" s="8">
        <v>1001576.9400000001</v>
      </c>
      <c r="AL196" s="8">
        <v>726135.18</v>
      </c>
      <c r="AM196" s="8">
        <v>275441.76</v>
      </c>
      <c r="AN196" s="8">
        <v>0</v>
      </c>
      <c r="AO196" s="7">
        <v>0</v>
      </c>
      <c r="AP196" s="7">
        <v>0</v>
      </c>
      <c r="AQ196" s="7">
        <v>0</v>
      </c>
      <c r="AR196" s="7">
        <v>0</v>
      </c>
    </row>
    <row r="197" spans="1:44" x14ac:dyDescent="0.25">
      <c r="A197" s="7">
        <v>20979</v>
      </c>
      <c r="B197" s="5" t="s">
        <v>198</v>
      </c>
      <c r="C197" s="8">
        <v>0</v>
      </c>
      <c r="D197" s="8">
        <v>14880.369999999923</v>
      </c>
      <c r="E197" s="8">
        <v>0</v>
      </c>
      <c r="F197" s="8">
        <v>0</v>
      </c>
      <c r="G197" s="8">
        <v>0</v>
      </c>
      <c r="H197" s="8">
        <v>0</v>
      </c>
      <c r="I197" s="8">
        <v>9030.6075446724062</v>
      </c>
      <c r="J197" s="8">
        <v>148537.01</v>
      </c>
      <c r="K197" s="8">
        <v>151301.28999999998</v>
      </c>
      <c r="L197" s="8">
        <v>0</v>
      </c>
      <c r="M197" s="8">
        <v>204678.72000000006</v>
      </c>
      <c r="N197" s="8">
        <v>164467.34999999998</v>
      </c>
      <c r="O197" s="8">
        <v>40211.370000000083</v>
      </c>
      <c r="P197" s="8">
        <v>0</v>
      </c>
      <c r="Q197" s="8">
        <v>5740.4732394366192</v>
      </c>
      <c r="R197" s="8">
        <v>129830.45</v>
      </c>
      <c r="S197" s="8">
        <v>131018.84</v>
      </c>
      <c r="T197" s="8">
        <v>0</v>
      </c>
      <c r="U197" s="8">
        <v>183408.11999999997</v>
      </c>
      <c r="V197" s="8">
        <v>149578.45000000001</v>
      </c>
      <c r="W197" s="8">
        <v>33829.669999999955</v>
      </c>
      <c r="X197" s="8">
        <v>0</v>
      </c>
      <c r="Y197" s="8">
        <v>3394.9760330578511</v>
      </c>
      <c r="Z197" s="8">
        <v>389264.1</v>
      </c>
      <c r="AA197" s="8">
        <v>396093.29000000004</v>
      </c>
      <c r="AB197" s="8">
        <v>0</v>
      </c>
      <c r="AC197" s="8">
        <v>534029.73</v>
      </c>
      <c r="AD197" s="8">
        <v>434592.36000000004</v>
      </c>
      <c r="AE197" s="8">
        <v>99437.369999999937</v>
      </c>
      <c r="AF197" s="8">
        <v>0</v>
      </c>
      <c r="AG197" s="8">
        <v>406.3487224861226</v>
      </c>
      <c r="AH197" s="8">
        <v>593414.17000000004</v>
      </c>
      <c r="AI197" s="8">
        <v>597512.67999999993</v>
      </c>
      <c r="AJ197" s="8">
        <v>0</v>
      </c>
      <c r="AK197" s="8">
        <v>822071.91</v>
      </c>
      <c r="AL197" s="8">
        <v>736233.44</v>
      </c>
      <c r="AM197" s="8">
        <v>85838.470000000088</v>
      </c>
      <c r="AN197" s="8">
        <v>0</v>
      </c>
      <c r="AO197" s="7">
        <v>0</v>
      </c>
      <c r="AP197" s="7">
        <v>0</v>
      </c>
      <c r="AQ197" s="7">
        <v>0</v>
      </c>
      <c r="AR197" s="7">
        <v>0</v>
      </c>
    </row>
    <row r="198" spans="1:44" x14ac:dyDescent="0.25">
      <c r="A198" s="7">
        <v>20980</v>
      </c>
      <c r="B198" s="5" t="s">
        <v>199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132553.20000000001</v>
      </c>
      <c r="I198" s="8">
        <v>10931.714979042576</v>
      </c>
      <c r="J198" s="8">
        <v>170154.06</v>
      </c>
      <c r="K198" s="8">
        <v>156840.31</v>
      </c>
      <c r="L198" s="8">
        <v>13313.75</v>
      </c>
      <c r="M198" s="8">
        <v>247767.31999999998</v>
      </c>
      <c r="N198" s="8">
        <v>174099.49</v>
      </c>
      <c r="O198" s="8">
        <v>73667.829999999987</v>
      </c>
      <c r="P198" s="8">
        <v>0</v>
      </c>
      <c r="Q198" s="8">
        <v>6862.3949921752737</v>
      </c>
      <c r="R198" s="8">
        <v>149104.22</v>
      </c>
      <c r="S198" s="8">
        <v>141315.00999999998</v>
      </c>
      <c r="T198" s="8">
        <v>7789.210000000021</v>
      </c>
      <c r="U198" s="8">
        <v>219253.52</v>
      </c>
      <c r="V198" s="8">
        <v>165644.56999999998</v>
      </c>
      <c r="W198" s="8">
        <v>53608.950000000012</v>
      </c>
      <c r="X198" s="8">
        <v>0</v>
      </c>
      <c r="Y198" s="8">
        <v>4027.6378258105533</v>
      </c>
      <c r="Z198" s="8">
        <v>446465.48</v>
      </c>
      <c r="AA198" s="8">
        <v>392980.73</v>
      </c>
      <c r="AB198" s="8">
        <v>53484.75</v>
      </c>
      <c r="AC198" s="8">
        <v>633547.43000000005</v>
      </c>
      <c r="AD198" s="8">
        <v>446871.6</v>
      </c>
      <c r="AE198" s="8">
        <v>186675.83000000007</v>
      </c>
      <c r="AF198" s="8">
        <v>0</v>
      </c>
      <c r="AG198" s="8">
        <v>529.85999001517496</v>
      </c>
      <c r="AH198" s="8">
        <v>709668.25</v>
      </c>
      <c r="AI198" s="8">
        <v>651702.76</v>
      </c>
      <c r="AJ198" s="8">
        <v>57965.489999999991</v>
      </c>
      <c r="AK198" s="8">
        <v>1071943.8499999999</v>
      </c>
      <c r="AL198" s="8">
        <v>793992.21</v>
      </c>
      <c r="AM198" s="8">
        <v>277951.6399999999</v>
      </c>
      <c r="AN198" s="8">
        <v>0</v>
      </c>
      <c r="AO198" s="7">
        <v>0</v>
      </c>
      <c r="AP198" s="7">
        <v>0</v>
      </c>
      <c r="AQ198" s="7">
        <v>0</v>
      </c>
      <c r="AR198" s="7">
        <v>0</v>
      </c>
    </row>
    <row r="199" spans="1:44" x14ac:dyDescent="0.25">
      <c r="A199" s="7">
        <v>20981</v>
      </c>
      <c r="B199" s="5" t="s">
        <v>200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13648.729999999981</v>
      </c>
      <c r="I199" s="8">
        <v>9218.487977057137</v>
      </c>
      <c r="J199" s="8">
        <v>153612.61000000002</v>
      </c>
      <c r="K199" s="8">
        <v>151259.26999999999</v>
      </c>
      <c r="L199" s="8">
        <v>2353.3400000000256</v>
      </c>
      <c r="M199" s="8">
        <v>208937.03</v>
      </c>
      <c r="N199" s="8">
        <v>173277.63999999998</v>
      </c>
      <c r="O199" s="8">
        <v>35659.390000000014</v>
      </c>
      <c r="P199" s="8">
        <v>0</v>
      </c>
      <c r="Q199" s="8">
        <v>6584.0478873239445</v>
      </c>
      <c r="R199" s="8">
        <v>148666.63</v>
      </c>
      <c r="S199" s="8">
        <v>144453.57</v>
      </c>
      <c r="T199" s="8">
        <v>4213.0599999999977</v>
      </c>
      <c r="U199" s="8">
        <v>210360.33000000002</v>
      </c>
      <c r="V199" s="8">
        <v>175491.95</v>
      </c>
      <c r="W199" s="8">
        <v>34868.380000000005</v>
      </c>
      <c r="X199" s="8">
        <v>0</v>
      </c>
      <c r="Y199" s="8">
        <v>2665.3249205340112</v>
      </c>
      <c r="Z199" s="8">
        <v>339407.62</v>
      </c>
      <c r="AA199" s="8">
        <v>342377.78</v>
      </c>
      <c r="AB199" s="8">
        <v>0</v>
      </c>
      <c r="AC199" s="8">
        <v>419255.61</v>
      </c>
      <c r="AD199" s="8">
        <v>393557.64</v>
      </c>
      <c r="AE199" s="8">
        <v>25697.969999999972</v>
      </c>
      <c r="AF199" s="8">
        <v>0</v>
      </c>
      <c r="AG199" s="8">
        <v>421.95285383105875</v>
      </c>
      <c r="AH199" s="8">
        <v>638040.64</v>
      </c>
      <c r="AI199" s="8">
        <v>627988.15</v>
      </c>
      <c r="AJ199" s="8">
        <v>10052.489999999991</v>
      </c>
      <c r="AK199" s="8">
        <v>853640.16</v>
      </c>
      <c r="AL199" s="8">
        <v>790628.57</v>
      </c>
      <c r="AM199" s="8">
        <v>63011.590000000084</v>
      </c>
      <c r="AN199" s="8">
        <v>0</v>
      </c>
      <c r="AO199" s="7">
        <v>0</v>
      </c>
      <c r="AP199" s="7">
        <v>0</v>
      </c>
      <c r="AQ199" s="7">
        <v>0</v>
      </c>
      <c r="AR199" s="7">
        <v>0</v>
      </c>
    </row>
    <row r="200" spans="1:44" x14ac:dyDescent="0.25">
      <c r="A200" s="7">
        <v>20982</v>
      </c>
      <c r="B200" s="5" t="s">
        <v>201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207352.52999999994</v>
      </c>
      <c r="I200" s="8">
        <v>14965.261416280608</v>
      </c>
      <c r="J200" s="8">
        <v>276289.03000000003</v>
      </c>
      <c r="K200" s="8">
        <v>240852.28000000003</v>
      </c>
      <c r="L200" s="8">
        <v>35436.75</v>
      </c>
      <c r="M200" s="8">
        <v>339187.64999999997</v>
      </c>
      <c r="N200" s="8">
        <v>271521.62000000005</v>
      </c>
      <c r="O200" s="8">
        <v>67666.029999999912</v>
      </c>
      <c r="P200" s="8">
        <v>0</v>
      </c>
      <c r="Q200" s="8">
        <v>8907.8863849765257</v>
      </c>
      <c r="R200" s="8">
        <v>230145.9</v>
      </c>
      <c r="S200" s="8">
        <v>204526.8</v>
      </c>
      <c r="T200" s="8">
        <v>25619.100000000006</v>
      </c>
      <c r="U200" s="8">
        <v>284606.96999999997</v>
      </c>
      <c r="V200" s="8">
        <v>247760.21999999997</v>
      </c>
      <c r="W200" s="8">
        <v>36846.75</v>
      </c>
      <c r="X200" s="8">
        <v>0</v>
      </c>
      <c r="Y200" s="8">
        <v>5092.3300063572788</v>
      </c>
      <c r="Z200" s="8">
        <v>773903.61</v>
      </c>
      <c r="AA200" s="8">
        <v>643974.64</v>
      </c>
      <c r="AB200" s="8">
        <v>129928.96999999997</v>
      </c>
      <c r="AC200" s="8">
        <v>801023.51</v>
      </c>
      <c r="AD200" s="8">
        <v>739615.06</v>
      </c>
      <c r="AE200" s="8">
        <v>61408.449999999953</v>
      </c>
      <c r="AF200" s="8">
        <v>0</v>
      </c>
      <c r="AG200" s="8">
        <v>593.94730286149263</v>
      </c>
      <c r="AH200" s="8">
        <v>767551.52</v>
      </c>
      <c r="AI200" s="8">
        <v>751183.81</v>
      </c>
      <c r="AJ200" s="8">
        <v>16367.709999999963</v>
      </c>
      <c r="AK200" s="8">
        <v>1201596.97</v>
      </c>
      <c r="AL200" s="8">
        <v>932106.50000000012</v>
      </c>
      <c r="AM200" s="8">
        <v>269490.46999999986</v>
      </c>
      <c r="AN200" s="8">
        <v>0</v>
      </c>
      <c r="AO200" s="7">
        <v>0</v>
      </c>
      <c r="AP200" s="7">
        <v>0</v>
      </c>
      <c r="AQ200" s="7">
        <v>0</v>
      </c>
      <c r="AR200" s="7">
        <v>0</v>
      </c>
    </row>
    <row r="201" spans="1:44" x14ac:dyDescent="0.25">
      <c r="A201" s="7">
        <v>20984</v>
      </c>
      <c r="B201" s="5" t="s">
        <v>202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270109.2600000003</v>
      </c>
      <c r="I201" s="8">
        <v>12086.806971100816</v>
      </c>
      <c r="J201" s="8">
        <v>251132.27000000002</v>
      </c>
      <c r="K201" s="8">
        <v>204421.56</v>
      </c>
      <c r="L201" s="8">
        <v>46710.710000000021</v>
      </c>
      <c r="M201" s="8">
        <v>273947.48</v>
      </c>
      <c r="N201" s="8">
        <v>225507.66999999998</v>
      </c>
      <c r="O201" s="8">
        <v>48439.81</v>
      </c>
      <c r="P201" s="8">
        <v>0</v>
      </c>
      <c r="Q201" s="8">
        <v>7514.4021909233179</v>
      </c>
      <c r="R201" s="8">
        <v>213244.56</v>
      </c>
      <c r="S201" s="8">
        <v>175544.3</v>
      </c>
      <c r="T201" s="8">
        <v>37700.260000000009</v>
      </c>
      <c r="U201" s="8">
        <v>240085.15</v>
      </c>
      <c r="V201" s="8">
        <v>205268.58</v>
      </c>
      <c r="W201" s="8">
        <v>34816.570000000007</v>
      </c>
      <c r="X201" s="8">
        <v>0</v>
      </c>
      <c r="Y201" s="8">
        <v>4549.7155753337565</v>
      </c>
      <c r="Z201" s="8">
        <v>652277.49</v>
      </c>
      <c r="AA201" s="8">
        <v>544739.49999999988</v>
      </c>
      <c r="AB201" s="8">
        <v>107537.99000000011</v>
      </c>
      <c r="AC201" s="8">
        <v>715670.26</v>
      </c>
      <c r="AD201" s="8">
        <v>612137.54999999993</v>
      </c>
      <c r="AE201" s="8">
        <v>103532.71000000008</v>
      </c>
      <c r="AF201" s="8">
        <v>0</v>
      </c>
      <c r="AG201" s="8">
        <v>712.531118547554</v>
      </c>
      <c r="AH201" s="8">
        <v>1013880.6300000001</v>
      </c>
      <c r="AI201" s="8">
        <v>935720.33</v>
      </c>
      <c r="AJ201" s="8">
        <v>78160.300000000163</v>
      </c>
      <c r="AK201" s="8">
        <v>1441500.33</v>
      </c>
      <c r="AL201" s="8">
        <v>1211625.51</v>
      </c>
      <c r="AM201" s="8">
        <v>229874.82000000007</v>
      </c>
      <c r="AN201" s="8">
        <v>0</v>
      </c>
      <c r="AO201" s="7">
        <v>0</v>
      </c>
      <c r="AP201" s="7">
        <v>0</v>
      </c>
      <c r="AQ201" s="7">
        <v>0</v>
      </c>
      <c r="AR201" s="7">
        <v>0</v>
      </c>
    </row>
    <row r="202" spans="1:44" x14ac:dyDescent="0.25">
      <c r="A202" s="7">
        <v>20985</v>
      </c>
      <c r="B202" s="5" t="s">
        <v>203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48536.454499999905</v>
      </c>
      <c r="I202" s="8">
        <v>12013.897198323406</v>
      </c>
      <c r="J202" s="18">
        <v>258680.23099999997</v>
      </c>
      <c r="K202" s="8">
        <v>254201.33</v>
      </c>
      <c r="L202" s="8">
        <v>4478.9009999999835</v>
      </c>
      <c r="M202" s="8">
        <v>272294.98</v>
      </c>
      <c r="N202" s="18">
        <v>272294.98</v>
      </c>
      <c r="O202" s="8">
        <v>0</v>
      </c>
      <c r="P202" s="8">
        <v>0</v>
      </c>
      <c r="Q202" s="8">
        <v>7970.3358372456969</v>
      </c>
      <c r="R202" s="18">
        <v>241919.61850000001</v>
      </c>
      <c r="S202" s="8">
        <v>222819.59</v>
      </c>
      <c r="T202" s="8">
        <v>19100.028500000015</v>
      </c>
      <c r="U202" s="8">
        <v>254652.23</v>
      </c>
      <c r="V202" s="18">
        <v>254652.23</v>
      </c>
      <c r="W202" s="8">
        <v>0</v>
      </c>
      <c r="X202" s="8">
        <v>0</v>
      </c>
      <c r="Y202" s="8">
        <v>4100.9364272091543</v>
      </c>
      <c r="Z202" s="18">
        <v>612823.43500000006</v>
      </c>
      <c r="AA202" s="18">
        <v>612823.43000000017</v>
      </c>
      <c r="AB202" s="8">
        <v>4.999999888241291E-3</v>
      </c>
      <c r="AC202" s="8">
        <v>645077.30000000005</v>
      </c>
      <c r="AD202" s="18">
        <v>645077.30000000005</v>
      </c>
      <c r="AE202" s="8">
        <v>0</v>
      </c>
      <c r="AF202" s="8">
        <v>0</v>
      </c>
      <c r="AG202" s="8">
        <v>658.43937678874181</v>
      </c>
      <c r="AH202" s="8">
        <v>901208.58000000007</v>
      </c>
      <c r="AI202" s="8">
        <v>876251.06</v>
      </c>
      <c r="AJ202" s="8">
        <v>24957.520000000019</v>
      </c>
      <c r="AK202" s="8">
        <v>1332068.95</v>
      </c>
      <c r="AL202" s="8">
        <v>1125837.01</v>
      </c>
      <c r="AM202" s="8">
        <v>206231.93999999994</v>
      </c>
      <c r="AN202" s="8">
        <v>0</v>
      </c>
      <c r="AO202" s="7">
        <v>0</v>
      </c>
      <c r="AP202" s="7">
        <v>0</v>
      </c>
      <c r="AQ202" s="7">
        <v>0</v>
      </c>
      <c r="AR202" s="7">
        <v>0</v>
      </c>
    </row>
    <row r="203" spans="1:44" x14ac:dyDescent="0.25">
      <c r="A203" s="7">
        <v>20986</v>
      </c>
      <c r="B203" s="5" t="s">
        <v>204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104228.30000000013</v>
      </c>
      <c r="I203" s="8">
        <v>12213.508052062651</v>
      </c>
      <c r="J203" s="8">
        <v>237537.78999999998</v>
      </c>
      <c r="K203" s="8">
        <v>215419.79</v>
      </c>
      <c r="L203" s="8">
        <v>22117.999999999971</v>
      </c>
      <c r="M203" s="8">
        <v>276819.15999999997</v>
      </c>
      <c r="N203" s="8">
        <v>243958.55000000002</v>
      </c>
      <c r="O203" s="8">
        <v>32860.609999999957</v>
      </c>
      <c r="P203" s="8">
        <v>0</v>
      </c>
      <c r="Q203" s="8">
        <v>7733.1001564945236</v>
      </c>
      <c r="R203" s="8">
        <v>215111.28000000003</v>
      </c>
      <c r="S203" s="8">
        <v>199674.97999999998</v>
      </c>
      <c r="T203" s="8">
        <v>15436.300000000047</v>
      </c>
      <c r="U203" s="8">
        <v>247072.55000000002</v>
      </c>
      <c r="V203" s="8">
        <v>239904.89999999997</v>
      </c>
      <c r="W203" s="8">
        <v>7167.6500000000524</v>
      </c>
      <c r="X203" s="8">
        <v>0</v>
      </c>
      <c r="Y203" s="8">
        <v>4553.5186904005086</v>
      </c>
      <c r="Z203" s="8">
        <v>590226.54999999993</v>
      </c>
      <c r="AA203" s="8">
        <v>543124.28999999992</v>
      </c>
      <c r="AB203" s="8">
        <v>47102.260000000009</v>
      </c>
      <c r="AC203" s="8">
        <v>716268.49</v>
      </c>
      <c r="AD203" s="8">
        <v>625858.23</v>
      </c>
      <c r="AE203" s="8">
        <v>90410.260000000009</v>
      </c>
      <c r="AF203" s="8">
        <v>0</v>
      </c>
      <c r="AG203" s="8">
        <v>520.77359656363842</v>
      </c>
      <c r="AH203" s="8">
        <v>750084.03</v>
      </c>
      <c r="AI203" s="8">
        <v>730512.28999999992</v>
      </c>
      <c r="AJ203" s="8">
        <v>19571.740000000107</v>
      </c>
      <c r="AK203" s="8">
        <v>1053561.44</v>
      </c>
      <c r="AL203" s="8">
        <v>926064.85999999987</v>
      </c>
      <c r="AM203" s="8">
        <v>127496.58000000007</v>
      </c>
      <c r="AN203" s="8">
        <v>0</v>
      </c>
      <c r="AO203" s="7">
        <v>0</v>
      </c>
      <c r="AP203" s="7">
        <v>0</v>
      </c>
      <c r="AQ203" s="7">
        <v>0</v>
      </c>
      <c r="AR203" s="7">
        <v>0</v>
      </c>
    </row>
    <row r="204" spans="1:44" x14ac:dyDescent="0.25">
      <c r="A204" s="7">
        <v>20987</v>
      </c>
      <c r="B204" s="5" t="s">
        <v>205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110959.86999999994</v>
      </c>
      <c r="I204" s="8">
        <v>10889.723362011913</v>
      </c>
      <c r="J204" s="8">
        <v>186811.45</v>
      </c>
      <c r="K204" s="8">
        <v>173170.26</v>
      </c>
      <c r="L204" s="8">
        <v>13641.190000000002</v>
      </c>
      <c r="M204" s="8">
        <v>246815.58000000002</v>
      </c>
      <c r="N204" s="8">
        <v>184098.33000000002</v>
      </c>
      <c r="O204" s="8">
        <v>62717.25</v>
      </c>
      <c r="P204" s="8">
        <v>0</v>
      </c>
      <c r="Q204" s="8">
        <v>7104.7589984350552</v>
      </c>
      <c r="R204" s="8">
        <v>166830.58000000002</v>
      </c>
      <c r="S204" s="8">
        <v>155270.18</v>
      </c>
      <c r="T204" s="8">
        <v>11560.400000000023</v>
      </c>
      <c r="U204" s="8">
        <v>226997.05000000002</v>
      </c>
      <c r="V204" s="8">
        <v>170675.03</v>
      </c>
      <c r="W204" s="8">
        <v>56322.020000000019</v>
      </c>
      <c r="X204" s="8">
        <v>0</v>
      </c>
      <c r="Y204" s="8">
        <v>3433.1781309599492</v>
      </c>
      <c r="Z204" s="8">
        <v>475641.65999999992</v>
      </c>
      <c r="AA204" s="8">
        <v>436416.70999999996</v>
      </c>
      <c r="AB204" s="8">
        <v>39224.949999999953</v>
      </c>
      <c r="AC204" s="8">
        <v>540038.92000000004</v>
      </c>
      <c r="AD204" s="8">
        <v>467149.58999999997</v>
      </c>
      <c r="AE204" s="8">
        <v>72889.330000000075</v>
      </c>
      <c r="AF204" s="8">
        <v>0</v>
      </c>
      <c r="AG204" s="8">
        <v>655.09709006608773</v>
      </c>
      <c r="AH204" s="8">
        <v>1003695.13</v>
      </c>
      <c r="AI204" s="8">
        <v>957161.8</v>
      </c>
      <c r="AJ204" s="8">
        <v>46533.329999999958</v>
      </c>
      <c r="AK204" s="8">
        <v>1325307.27</v>
      </c>
      <c r="AL204" s="8">
        <v>1131270.78</v>
      </c>
      <c r="AM204" s="8">
        <v>194036.49</v>
      </c>
      <c r="AN204" s="8">
        <v>0</v>
      </c>
      <c r="AO204" s="7">
        <v>0</v>
      </c>
      <c r="AP204" s="7">
        <v>0</v>
      </c>
      <c r="AQ204" s="7">
        <v>0</v>
      </c>
      <c r="AR204" s="7">
        <v>0</v>
      </c>
    </row>
    <row r="205" spans="1:44" x14ac:dyDescent="0.25">
      <c r="A205" s="7">
        <v>20988</v>
      </c>
      <c r="B205" s="5" t="s">
        <v>206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160959.50999999978</v>
      </c>
      <c r="I205" s="8">
        <v>12840.552393558353</v>
      </c>
      <c r="J205" s="8">
        <v>245664.88999999998</v>
      </c>
      <c r="K205" s="8">
        <v>222866.43</v>
      </c>
      <c r="L205" s="8">
        <v>22798.459999999992</v>
      </c>
      <c r="M205" s="8">
        <v>291031.12000000005</v>
      </c>
      <c r="N205" s="8">
        <v>249772.63</v>
      </c>
      <c r="O205" s="8">
        <v>41258.490000000049</v>
      </c>
      <c r="P205" s="8">
        <v>0</v>
      </c>
      <c r="Q205" s="8">
        <v>7643.1802816901418</v>
      </c>
      <c r="R205" s="8">
        <v>214745.03</v>
      </c>
      <c r="S205" s="8">
        <v>196694.76</v>
      </c>
      <c r="T205" s="8">
        <v>18050.26999999999</v>
      </c>
      <c r="U205" s="8">
        <v>244199.61000000002</v>
      </c>
      <c r="V205" s="8">
        <v>234623.16</v>
      </c>
      <c r="W205" s="8">
        <v>9576.4500000000116</v>
      </c>
      <c r="X205" s="8">
        <v>0</v>
      </c>
      <c r="Y205" s="8">
        <v>5146.5838525111249</v>
      </c>
      <c r="Z205" s="8">
        <v>647699.69999999995</v>
      </c>
      <c r="AA205" s="8">
        <v>577917.2300000001</v>
      </c>
      <c r="AB205" s="8">
        <v>69782.469999999856</v>
      </c>
      <c r="AC205" s="8">
        <v>809557.64</v>
      </c>
      <c r="AD205" s="8">
        <v>657065.12000000011</v>
      </c>
      <c r="AE205" s="8">
        <v>152492.5199999999</v>
      </c>
      <c r="AF205" s="8">
        <v>0</v>
      </c>
      <c r="AG205" s="8">
        <v>659.30449761995385</v>
      </c>
      <c r="AH205" s="8">
        <v>841884.7</v>
      </c>
      <c r="AI205" s="8">
        <v>791556.39</v>
      </c>
      <c r="AJ205" s="8">
        <v>50328.309999999939</v>
      </c>
      <c r="AK205" s="8">
        <v>1333819.1499999999</v>
      </c>
      <c r="AL205" s="8">
        <v>961500.73</v>
      </c>
      <c r="AM205" s="8">
        <v>372318.41999999993</v>
      </c>
      <c r="AN205" s="8">
        <v>0</v>
      </c>
      <c r="AO205" s="7">
        <v>0</v>
      </c>
      <c r="AP205" s="7">
        <v>0</v>
      </c>
      <c r="AQ205" s="7">
        <v>0</v>
      </c>
      <c r="AR205" s="7">
        <v>0</v>
      </c>
    </row>
    <row r="206" spans="1:44" x14ac:dyDescent="0.25">
      <c r="A206" s="7">
        <v>20989</v>
      </c>
      <c r="B206" s="5" t="s">
        <v>207</v>
      </c>
      <c r="C206" s="8">
        <v>0</v>
      </c>
      <c r="D206" s="8">
        <v>12981.950000000012</v>
      </c>
      <c r="E206" s="8">
        <v>0</v>
      </c>
      <c r="F206" s="8">
        <v>0</v>
      </c>
      <c r="G206" s="8">
        <v>0</v>
      </c>
      <c r="H206" s="8">
        <v>0</v>
      </c>
      <c r="I206" s="8">
        <v>12230.725347452017</v>
      </c>
      <c r="J206" s="8">
        <v>209029.84999999998</v>
      </c>
      <c r="K206" s="8">
        <v>211243.73</v>
      </c>
      <c r="L206" s="8">
        <v>0</v>
      </c>
      <c r="M206" s="8">
        <v>277209.38999999996</v>
      </c>
      <c r="N206" s="8">
        <v>236978</v>
      </c>
      <c r="O206" s="8">
        <v>40231.389999999956</v>
      </c>
      <c r="P206" s="8">
        <v>0</v>
      </c>
      <c r="Q206" s="8">
        <v>7280.1849765258212</v>
      </c>
      <c r="R206" s="8">
        <v>182647.56</v>
      </c>
      <c r="S206" s="8">
        <v>185438.93000000002</v>
      </c>
      <c r="T206" s="8">
        <v>0</v>
      </c>
      <c r="U206" s="8">
        <v>232601.90999999997</v>
      </c>
      <c r="V206" s="8">
        <v>221715.32</v>
      </c>
      <c r="W206" s="8">
        <v>10886.589999999967</v>
      </c>
      <c r="X206" s="8">
        <v>0</v>
      </c>
      <c r="Y206" s="8">
        <v>4449.4364907819445</v>
      </c>
      <c r="Z206" s="8">
        <v>552892.46</v>
      </c>
      <c r="AA206" s="8">
        <v>559577.24</v>
      </c>
      <c r="AB206" s="8">
        <v>0</v>
      </c>
      <c r="AC206" s="8">
        <v>699896.36</v>
      </c>
      <c r="AD206" s="8">
        <v>634522.27</v>
      </c>
      <c r="AE206" s="8">
        <v>65374.089999999967</v>
      </c>
      <c r="AF206" s="8">
        <v>0</v>
      </c>
      <c r="AG206" s="8">
        <v>674.57721680416398</v>
      </c>
      <c r="AH206" s="8">
        <v>718881.99000000011</v>
      </c>
      <c r="AI206" s="8">
        <v>720173.91</v>
      </c>
      <c r="AJ206" s="8">
        <v>0</v>
      </c>
      <c r="AK206" s="8">
        <v>1364716.93</v>
      </c>
      <c r="AL206" s="8">
        <v>946490.07000000007</v>
      </c>
      <c r="AM206" s="8">
        <v>418226.85999999987</v>
      </c>
      <c r="AN206" s="8">
        <v>0</v>
      </c>
      <c r="AO206" s="7">
        <v>0</v>
      </c>
      <c r="AP206" s="7">
        <v>0</v>
      </c>
      <c r="AQ206" s="7">
        <v>0</v>
      </c>
      <c r="AR206" s="7">
        <v>0</v>
      </c>
    </row>
    <row r="207" spans="1:44" x14ac:dyDescent="0.25">
      <c r="A207" s="7">
        <v>20990</v>
      </c>
      <c r="B207" s="5" t="s">
        <v>208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179371.60999999975</v>
      </c>
      <c r="I207" s="8">
        <v>13336.001323626737</v>
      </c>
      <c r="J207" s="8">
        <v>243019.36999999997</v>
      </c>
      <c r="K207" s="8">
        <v>218363.62</v>
      </c>
      <c r="L207" s="8">
        <v>24655.749999999971</v>
      </c>
      <c r="M207" s="8">
        <v>302260.46999999997</v>
      </c>
      <c r="N207" s="8">
        <v>233903.27</v>
      </c>
      <c r="O207" s="8">
        <v>68357.199999999983</v>
      </c>
      <c r="P207" s="8">
        <v>0</v>
      </c>
      <c r="Q207" s="8">
        <v>7938.0879499217526</v>
      </c>
      <c r="R207" s="8">
        <v>204186.56</v>
      </c>
      <c r="S207" s="8">
        <v>184829.34</v>
      </c>
      <c r="T207" s="8">
        <v>19357.22</v>
      </c>
      <c r="U207" s="8">
        <v>253621.91</v>
      </c>
      <c r="V207" s="8">
        <v>206734.95</v>
      </c>
      <c r="W207" s="8">
        <v>46886.959999999992</v>
      </c>
      <c r="X207" s="8">
        <v>0</v>
      </c>
      <c r="Y207" s="8">
        <v>4359.8202161474883</v>
      </c>
      <c r="Z207" s="8">
        <v>677894.79999999993</v>
      </c>
      <c r="AA207" s="8">
        <v>601667.07000000007</v>
      </c>
      <c r="AB207" s="8">
        <v>76227.729999999865</v>
      </c>
      <c r="AC207" s="8">
        <v>685799.72</v>
      </c>
      <c r="AD207" s="8">
        <v>651707.4</v>
      </c>
      <c r="AE207" s="8">
        <v>34092.319999999949</v>
      </c>
      <c r="AF207" s="8">
        <v>0</v>
      </c>
      <c r="AG207" s="8">
        <v>679.15772069181992</v>
      </c>
      <c r="AH207" s="8">
        <v>829979.48</v>
      </c>
      <c r="AI207" s="8">
        <v>770848.57000000007</v>
      </c>
      <c r="AJ207" s="8">
        <v>59130.909999999916</v>
      </c>
      <c r="AK207" s="8">
        <v>1373983.61</v>
      </c>
      <c r="AL207" s="8">
        <v>968389.8</v>
      </c>
      <c r="AM207" s="8">
        <v>405593.81000000006</v>
      </c>
      <c r="AN207" s="8">
        <v>0</v>
      </c>
      <c r="AO207" s="7">
        <v>0</v>
      </c>
      <c r="AP207" s="7">
        <v>0</v>
      </c>
      <c r="AQ207" s="7">
        <v>0</v>
      </c>
      <c r="AR207" s="7">
        <v>0</v>
      </c>
    </row>
    <row r="208" spans="1:44" x14ac:dyDescent="0.25">
      <c r="A208" s="7">
        <v>20991</v>
      </c>
      <c r="B208" s="5" t="s">
        <v>209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67062.328500000061</v>
      </c>
      <c r="I208" s="8">
        <v>13846.684756232082</v>
      </c>
      <c r="J208" s="8">
        <v>272995.22000000003</v>
      </c>
      <c r="K208" s="8">
        <v>255796.87</v>
      </c>
      <c r="L208" s="8">
        <v>17198.350000000035</v>
      </c>
      <c r="M208" s="8">
        <v>313835.1100000001</v>
      </c>
      <c r="N208" s="8">
        <v>272779.21999999997</v>
      </c>
      <c r="O208" s="8">
        <v>41055.89000000013</v>
      </c>
      <c r="P208" s="8">
        <v>0</v>
      </c>
      <c r="Q208" s="8">
        <v>9796.0100156494518</v>
      </c>
      <c r="R208" s="8">
        <v>229345.81</v>
      </c>
      <c r="S208" s="8">
        <v>213811.26</v>
      </c>
      <c r="T208" s="8">
        <v>15534.549999999988</v>
      </c>
      <c r="U208" s="8">
        <v>312982.51999999996</v>
      </c>
      <c r="V208" s="8">
        <v>237750.67</v>
      </c>
      <c r="W208" s="8">
        <v>75231.849999999948</v>
      </c>
      <c r="X208" s="8">
        <v>0</v>
      </c>
      <c r="Y208" s="8">
        <v>4486.9372536554347</v>
      </c>
      <c r="Z208" s="18">
        <v>670505.46849999996</v>
      </c>
      <c r="AA208" s="8">
        <v>667588.75</v>
      </c>
      <c r="AB208" s="8">
        <v>2916.718499999959</v>
      </c>
      <c r="AC208" s="8">
        <v>705795.23</v>
      </c>
      <c r="AD208" s="18">
        <v>705795.23</v>
      </c>
      <c r="AE208" s="8">
        <v>0</v>
      </c>
      <c r="AF208" s="8">
        <v>0</v>
      </c>
      <c r="AG208" s="8">
        <v>670.76247979555819</v>
      </c>
      <c r="AH208" s="8">
        <v>979265.18</v>
      </c>
      <c r="AI208" s="8">
        <v>947852.47</v>
      </c>
      <c r="AJ208" s="8">
        <v>31412.710000000079</v>
      </c>
      <c r="AK208" s="8">
        <v>1356999.45</v>
      </c>
      <c r="AL208" s="8">
        <v>1054054.1099999999</v>
      </c>
      <c r="AM208" s="8">
        <v>302945.34000000008</v>
      </c>
      <c r="AN208" s="8">
        <v>0</v>
      </c>
      <c r="AO208" s="7">
        <v>0</v>
      </c>
      <c r="AP208" s="7">
        <v>0</v>
      </c>
      <c r="AQ208" s="7">
        <v>0</v>
      </c>
      <c r="AR208" s="7">
        <v>0</v>
      </c>
    </row>
    <row r="209" spans="1:44" x14ac:dyDescent="0.25">
      <c r="A209" s="7">
        <v>20992</v>
      </c>
      <c r="B209" s="5" t="s">
        <v>210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124024.16000000015</v>
      </c>
      <c r="I209" s="8">
        <v>17341.929847782925</v>
      </c>
      <c r="J209" s="8">
        <v>327426.65999999997</v>
      </c>
      <c r="K209" s="8">
        <v>299054.72000000003</v>
      </c>
      <c r="L209" s="8">
        <v>28371.939999999944</v>
      </c>
      <c r="M209" s="8">
        <v>393054.83999999997</v>
      </c>
      <c r="N209" s="8">
        <v>335951.02</v>
      </c>
      <c r="O209" s="8">
        <v>57103.819999999949</v>
      </c>
      <c r="P209" s="8">
        <v>0</v>
      </c>
      <c r="Q209" s="8">
        <v>9714.0084507042266</v>
      </c>
      <c r="R209" s="8">
        <v>276578.7</v>
      </c>
      <c r="S209" s="8">
        <v>251448.7</v>
      </c>
      <c r="T209" s="8">
        <v>25130</v>
      </c>
      <c r="U209" s="8">
        <v>310362.57</v>
      </c>
      <c r="V209" s="8">
        <v>303459.87</v>
      </c>
      <c r="W209" s="8">
        <v>6902.7000000000116</v>
      </c>
      <c r="X209" s="8">
        <v>0</v>
      </c>
      <c r="Y209" s="8">
        <v>7965.0416401780039</v>
      </c>
      <c r="Z209" s="8">
        <v>912744.62000000011</v>
      </c>
      <c r="AA209" s="8">
        <v>842222.39999999991</v>
      </c>
      <c r="AB209" s="8">
        <v>70522.220000000205</v>
      </c>
      <c r="AC209" s="8">
        <v>1252901.05</v>
      </c>
      <c r="AD209" s="8">
        <v>955048.44</v>
      </c>
      <c r="AE209" s="8">
        <v>297852.6100000001</v>
      </c>
      <c r="AF209" s="8">
        <v>0</v>
      </c>
      <c r="AG209" s="8">
        <v>863.68395062948878</v>
      </c>
      <c r="AH209" s="18">
        <v>1747293.0899999999</v>
      </c>
      <c r="AI209" s="18">
        <v>1747293.09</v>
      </c>
      <c r="AJ209" s="8">
        <v>0</v>
      </c>
      <c r="AK209" s="8">
        <v>1747293.0899999999</v>
      </c>
      <c r="AL209" s="18">
        <v>1747293.0900000003</v>
      </c>
      <c r="AM209" s="8">
        <v>0</v>
      </c>
      <c r="AN209" s="8">
        <v>0</v>
      </c>
      <c r="AO209" s="7">
        <v>0</v>
      </c>
      <c r="AP209" s="7">
        <v>0</v>
      </c>
      <c r="AQ209" s="7">
        <v>0</v>
      </c>
      <c r="AR209" s="7">
        <v>0</v>
      </c>
    </row>
    <row r="210" spans="1:44" x14ac:dyDescent="0.25">
      <c r="A210" s="7">
        <v>23032</v>
      </c>
      <c r="B210" s="5" t="s">
        <v>211</v>
      </c>
      <c r="C210" s="8">
        <v>0</v>
      </c>
      <c r="D210" s="8">
        <v>4027.6100000000151</v>
      </c>
      <c r="E210" s="8">
        <v>0</v>
      </c>
      <c r="F210" s="8">
        <v>0</v>
      </c>
      <c r="G210" s="8">
        <v>0</v>
      </c>
      <c r="H210" s="8">
        <v>0</v>
      </c>
      <c r="I210" s="8">
        <v>8865.4824619457304</v>
      </c>
      <c r="J210" s="8">
        <v>142086.27000000002</v>
      </c>
      <c r="K210" s="8">
        <v>143291.46</v>
      </c>
      <c r="L210" s="8">
        <v>0</v>
      </c>
      <c r="M210" s="8">
        <v>200936.15999999997</v>
      </c>
      <c r="N210" s="8">
        <v>154380.97999999998</v>
      </c>
      <c r="O210" s="8">
        <v>46555.179999999993</v>
      </c>
      <c r="P210" s="8">
        <v>0</v>
      </c>
      <c r="Q210" s="8">
        <v>4879.8169014084515</v>
      </c>
      <c r="R210" s="8">
        <v>116837.47</v>
      </c>
      <c r="S210" s="8">
        <v>115029.49000000002</v>
      </c>
      <c r="T210" s="8">
        <v>1807.9799999999814</v>
      </c>
      <c r="U210" s="8">
        <v>155910.15000000002</v>
      </c>
      <c r="V210" s="8">
        <v>130661.97000000002</v>
      </c>
      <c r="W210" s="8">
        <v>25248.180000000008</v>
      </c>
      <c r="X210" s="8">
        <v>0</v>
      </c>
      <c r="Y210" s="8">
        <v>4038.0390336935793</v>
      </c>
      <c r="Z210" s="8">
        <v>411100.94</v>
      </c>
      <c r="AA210" s="8">
        <v>428694.83</v>
      </c>
      <c r="AB210" s="8">
        <v>0</v>
      </c>
      <c r="AC210" s="8">
        <v>635183.54</v>
      </c>
      <c r="AD210" s="8">
        <v>468419.59</v>
      </c>
      <c r="AE210" s="8">
        <v>166763.95000000001</v>
      </c>
      <c r="AF210" s="8">
        <v>0</v>
      </c>
      <c r="AG210" s="8">
        <v>510.0831014250619</v>
      </c>
      <c r="AH210" s="8">
        <v>793171.99</v>
      </c>
      <c r="AI210" s="8">
        <v>780208.5</v>
      </c>
      <c r="AJ210" s="8">
        <v>12963.489999999991</v>
      </c>
      <c r="AK210" s="8">
        <v>1031933.82</v>
      </c>
      <c r="AL210" s="8">
        <v>930992.34</v>
      </c>
      <c r="AM210" s="8">
        <v>100941.47999999998</v>
      </c>
      <c r="AN210" s="8">
        <v>0</v>
      </c>
      <c r="AO210" s="7">
        <v>0</v>
      </c>
      <c r="AP210" s="7">
        <v>0</v>
      </c>
      <c r="AQ210" s="7">
        <v>0</v>
      </c>
      <c r="AR210" s="7">
        <v>0</v>
      </c>
    </row>
    <row r="211" spans="1:44" s="20" customFormat="1" x14ac:dyDescent="0.25">
      <c r="A211" s="22">
        <v>280098</v>
      </c>
      <c r="B211" s="17" t="s">
        <v>212</v>
      </c>
      <c r="C211" s="19">
        <v>0</v>
      </c>
      <c r="D211" s="8">
        <v>0</v>
      </c>
      <c r="E211" s="19">
        <v>0</v>
      </c>
      <c r="F211" s="19">
        <v>0</v>
      </c>
      <c r="G211" s="19">
        <v>0</v>
      </c>
      <c r="H211" s="19">
        <v>287756.13100000017</v>
      </c>
      <c r="I211" s="19">
        <v>18995.428193249503</v>
      </c>
      <c r="J211" s="23">
        <v>409004.81099999999</v>
      </c>
      <c r="K211" s="19">
        <v>347081.49</v>
      </c>
      <c r="L211" s="19">
        <v>61923.320999999996</v>
      </c>
      <c r="M211" s="19">
        <v>430531.38</v>
      </c>
      <c r="N211" s="19">
        <v>362946.93</v>
      </c>
      <c r="O211" s="19">
        <v>67584.450000000012</v>
      </c>
      <c r="P211" s="19">
        <v>0</v>
      </c>
      <c r="Q211" s="19">
        <v>18995.431549295776</v>
      </c>
      <c r="R211" s="19">
        <v>391477.78</v>
      </c>
      <c r="S211" s="19">
        <v>310444.23</v>
      </c>
      <c r="T211" s="19">
        <v>81033.550000000047</v>
      </c>
      <c r="U211" s="19">
        <v>606902.76</v>
      </c>
      <c r="V211" s="19">
        <v>332809.11</v>
      </c>
      <c r="W211" s="19">
        <v>274093.65000000002</v>
      </c>
      <c r="X211" s="19">
        <v>0</v>
      </c>
      <c r="Y211" s="19">
        <v>446.70355449885574</v>
      </c>
      <c r="Z211" s="19">
        <v>858768.46000000008</v>
      </c>
      <c r="AA211" s="19">
        <v>713969.2</v>
      </c>
      <c r="AB211" s="19">
        <v>144799.26000000013</v>
      </c>
      <c r="AC211" s="19">
        <v>903712.56</v>
      </c>
      <c r="AD211" s="19">
        <v>745823.24</v>
      </c>
      <c r="AE211" s="19">
        <v>157889.32000000007</v>
      </c>
      <c r="AF211" s="19">
        <v>0</v>
      </c>
      <c r="AG211" s="19">
        <v>1418.5005511425707</v>
      </c>
      <c r="AH211" s="23">
        <v>2869725.91</v>
      </c>
      <c r="AI211" s="23">
        <v>2869725.91</v>
      </c>
      <c r="AJ211" s="19">
        <v>0</v>
      </c>
      <c r="AK211" s="19">
        <v>2869725.91</v>
      </c>
      <c r="AL211" s="23">
        <v>2869725.91</v>
      </c>
      <c r="AM211" s="19">
        <v>0</v>
      </c>
      <c r="AN211" s="19">
        <v>0</v>
      </c>
      <c r="AO211" s="7">
        <v>0</v>
      </c>
      <c r="AP211" s="7">
        <v>0</v>
      </c>
      <c r="AQ211" s="7">
        <v>0</v>
      </c>
      <c r="AR211" s="7">
        <v>0</v>
      </c>
    </row>
    <row r="212" spans="1:44" s="20" customFormat="1" x14ac:dyDescent="0.25">
      <c r="A212" s="22">
        <v>280096</v>
      </c>
      <c r="B212" s="17" t="s">
        <v>213</v>
      </c>
      <c r="C212" s="19">
        <v>0</v>
      </c>
      <c r="D212" s="8">
        <v>0</v>
      </c>
      <c r="E212" s="19">
        <v>0</v>
      </c>
      <c r="F212" s="19">
        <v>0</v>
      </c>
      <c r="G212" s="19">
        <v>0</v>
      </c>
      <c r="H212" s="19">
        <v>270137.22999999986</v>
      </c>
      <c r="I212" s="19">
        <v>11979.052283256124</v>
      </c>
      <c r="J212" s="19">
        <v>242579.77999999997</v>
      </c>
      <c r="K212" s="19">
        <v>218428.63</v>
      </c>
      <c r="L212" s="19">
        <v>24151.149999999965</v>
      </c>
      <c r="M212" s="19">
        <v>271505.22000000003</v>
      </c>
      <c r="N212" s="19">
        <v>222767.98</v>
      </c>
      <c r="O212" s="19">
        <v>48737.24000000002</v>
      </c>
      <c r="P212" s="19">
        <v>0</v>
      </c>
      <c r="Q212" s="19">
        <v>11979.052535211267</v>
      </c>
      <c r="R212" s="19">
        <v>221002.55</v>
      </c>
      <c r="S212" s="19">
        <v>198941.91</v>
      </c>
      <c r="T212" s="19">
        <v>22060.639999999985</v>
      </c>
      <c r="U212" s="19">
        <v>382729.76999999996</v>
      </c>
      <c r="V212" s="19">
        <v>205058.95</v>
      </c>
      <c r="W212" s="19">
        <v>177670.81999999995</v>
      </c>
      <c r="X212" s="19">
        <v>0</v>
      </c>
      <c r="Y212" s="19">
        <v>236.744339049069</v>
      </c>
      <c r="Z212" s="19">
        <v>455195.21</v>
      </c>
      <c r="AA212" s="19">
        <v>417132.36</v>
      </c>
      <c r="AB212" s="19">
        <v>38062.850000000035</v>
      </c>
      <c r="AC212" s="19">
        <v>478950.37</v>
      </c>
      <c r="AD212" s="19">
        <v>425026.76</v>
      </c>
      <c r="AE212" s="19">
        <v>53923.609999999986</v>
      </c>
      <c r="AF212" s="19">
        <v>0</v>
      </c>
      <c r="AG212" s="19">
        <v>1292.5135215291612</v>
      </c>
      <c r="AH212" s="19">
        <v>2331512.91</v>
      </c>
      <c r="AI212" s="19">
        <v>2145650.3200000003</v>
      </c>
      <c r="AJ212" s="19">
        <v>185862.58999999985</v>
      </c>
      <c r="AK212" s="19">
        <v>2614845.33</v>
      </c>
      <c r="AL212" s="19">
        <v>2231122.3900000006</v>
      </c>
      <c r="AM212" s="19">
        <v>383722.93999999948</v>
      </c>
      <c r="AN212" s="19">
        <v>0</v>
      </c>
      <c r="AO212" s="7">
        <v>0</v>
      </c>
      <c r="AP212" s="7">
        <v>0</v>
      </c>
      <c r="AQ212" s="7">
        <v>0</v>
      </c>
      <c r="AR212" s="7">
        <v>0</v>
      </c>
    </row>
    <row r="213" spans="1:44" s="20" customFormat="1" x14ac:dyDescent="0.25">
      <c r="A213" s="22">
        <v>280097</v>
      </c>
      <c r="B213" s="17" t="s">
        <v>214</v>
      </c>
      <c r="C213" s="19">
        <v>0</v>
      </c>
      <c r="D213" s="8">
        <v>0</v>
      </c>
      <c r="E213" s="19">
        <v>0</v>
      </c>
      <c r="F213" s="19">
        <v>0</v>
      </c>
      <c r="G213" s="19">
        <v>0</v>
      </c>
      <c r="H213" s="19">
        <v>649045.05000000005</v>
      </c>
      <c r="I213" s="19">
        <v>25825.325391572911</v>
      </c>
      <c r="J213" s="19">
        <v>454163.92999999993</v>
      </c>
      <c r="K213" s="19">
        <v>413299.06</v>
      </c>
      <c r="L213" s="19">
        <v>40864.869999999937</v>
      </c>
      <c r="M213" s="19">
        <v>585331</v>
      </c>
      <c r="N213" s="19">
        <v>435768.81</v>
      </c>
      <c r="O213" s="19">
        <v>149562.19</v>
      </c>
      <c r="P213" s="19">
        <v>0</v>
      </c>
      <c r="Q213" s="19">
        <v>25825.326071987478</v>
      </c>
      <c r="R213" s="19">
        <v>403025.97000000003</v>
      </c>
      <c r="S213" s="19">
        <v>365459.7</v>
      </c>
      <c r="T213" s="19">
        <v>37566.270000000019</v>
      </c>
      <c r="U213" s="19">
        <v>825117.8899999999</v>
      </c>
      <c r="V213" s="19">
        <v>397134.59</v>
      </c>
      <c r="W213" s="19">
        <v>427983.29999999987</v>
      </c>
      <c r="X213" s="19">
        <v>0</v>
      </c>
      <c r="Y213" s="19">
        <v>474.00771105300362</v>
      </c>
      <c r="Z213" s="19">
        <v>911307.11</v>
      </c>
      <c r="AA213" s="19">
        <v>825883.78</v>
      </c>
      <c r="AB213" s="19">
        <v>85423.329999999958</v>
      </c>
      <c r="AC213" s="19">
        <v>958950.78</v>
      </c>
      <c r="AD213" s="19">
        <v>864410.5</v>
      </c>
      <c r="AE213" s="19">
        <v>94540.280000000028</v>
      </c>
      <c r="AF213" s="19">
        <v>0</v>
      </c>
      <c r="AG213" s="19">
        <v>2425.8445876810988</v>
      </c>
      <c r="AH213" s="19">
        <v>4082681.0500000003</v>
      </c>
      <c r="AI213" s="19">
        <v>3597490.47</v>
      </c>
      <c r="AJ213" s="19">
        <v>485190.58000000007</v>
      </c>
      <c r="AK213" s="19">
        <v>4907653.41</v>
      </c>
      <c r="AL213" s="19">
        <v>3803511.1</v>
      </c>
      <c r="AM213" s="19">
        <v>1104142.31</v>
      </c>
      <c r="AN213" s="19">
        <v>0</v>
      </c>
      <c r="AO213" s="7">
        <v>0</v>
      </c>
      <c r="AP213" s="7">
        <v>0</v>
      </c>
      <c r="AQ213" s="7">
        <v>0</v>
      </c>
      <c r="AR213" s="7">
        <v>0</v>
      </c>
    </row>
    <row r="214" spans="1:44" x14ac:dyDescent="0.25">
      <c r="A214" s="7">
        <v>23034</v>
      </c>
      <c r="B214" s="5" t="s">
        <v>215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43634.519999999873</v>
      </c>
      <c r="I214" s="8">
        <v>9811.4586366644598</v>
      </c>
      <c r="J214" s="8">
        <v>157417.35999999999</v>
      </c>
      <c r="K214" s="8">
        <v>155071.33000000002</v>
      </c>
      <c r="L214" s="8">
        <v>2346.0299999999697</v>
      </c>
      <c r="M214" s="8">
        <v>222376.70999999996</v>
      </c>
      <c r="N214" s="8">
        <v>167312.05000000002</v>
      </c>
      <c r="O214" s="8">
        <v>55064.659999999945</v>
      </c>
      <c r="P214" s="8">
        <v>0</v>
      </c>
      <c r="Q214" s="8">
        <v>7095.3405320813772</v>
      </c>
      <c r="R214" s="8">
        <v>145112.13</v>
      </c>
      <c r="S214" s="8">
        <v>143565.13999999998</v>
      </c>
      <c r="T214" s="8">
        <v>1546.9900000000198</v>
      </c>
      <c r="U214" s="8">
        <v>226696.13</v>
      </c>
      <c r="V214" s="8">
        <v>160820.34</v>
      </c>
      <c r="W214" s="8">
        <v>65875.790000000008</v>
      </c>
      <c r="X214" s="8">
        <v>0</v>
      </c>
      <c r="Y214" s="8">
        <v>3077.3717736808644</v>
      </c>
      <c r="Z214" s="8">
        <v>370908.85</v>
      </c>
      <c r="AA214" s="8">
        <v>368055.65</v>
      </c>
      <c r="AB214" s="8">
        <v>2853.1999999999534</v>
      </c>
      <c r="AC214" s="8">
        <v>484070.58</v>
      </c>
      <c r="AD214" s="8">
        <v>397929.15</v>
      </c>
      <c r="AE214" s="8">
        <v>86141.43</v>
      </c>
      <c r="AF214" s="8">
        <v>0</v>
      </c>
      <c r="AG214" s="8">
        <v>501.07609227560096</v>
      </c>
      <c r="AH214" s="8">
        <v>776842.84</v>
      </c>
      <c r="AI214" s="8">
        <v>739954.54</v>
      </c>
      <c r="AJ214" s="8">
        <v>36888.29999999993</v>
      </c>
      <c r="AK214" s="8">
        <v>1013712.01</v>
      </c>
      <c r="AL214" s="8">
        <v>854275.26</v>
      </c>
      <c r="AM214" s="8">
        <v>159436.75</v>
      </c>
      <c r="AN214" s="8">
        <v>0</v>
      </c>
      <c r="AO214" s="7">
        <v>0</v>
      </c>
      <c r="AP214" s="7">
        <v>0</v>
      </c>
      <c r="AQ214" s="7">
        <v>0</v>
      </c>
      <c r="AR214" s="7">
        <v>0</v>
      </c>
    </row>
    <row r="215" spans="1:44" x14ac:dyDescent="0.25">
      <c r="A215" s="7">
        <v>23037</v>
      </c>
      <c r="B215" s="5" t="s">
        <v>216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103545.92850000001</v>
      </c>
      <c r="I215" s="8">
        <v>8613.1961173615728</v>
      </c>
      <c r="J215" s="18">
        <v>185457.18550000002</v>
      </c>
      <c r="K215" s="8">
        <v>174409.36</v>
      </c>
      <c r="L215" s="8">
        <v>11047.825500000035</v>
      </c>
      <c r="M215" s="8">
        <v>195218.09000000003</v>
      </c>
      <c r="N215" s="8">
        <v>187580.46999999997</v>
      </c>
      <c r="O215" s="8">
        <v>7637.6200000000536</v>
      </c>
      <c r="P215" s="8">
        <v>0</v>
      </c>
      <c r="Q215" s="8">
        <v>5715.3784037558689</v>
      </c>
      <c r="R215" s="18">
        <v>173476.02299999999</v>
      </c>
      <c r="S215" s="8">
        <v>161621.84</v>
      </c>
      <c r="T215" s="8">
        <v>11854.18299999999</v>
      </c>
      <c r="U215" s="8">
        <v>182606.34</v>
      </c>
      <c r="V215" s="8">
        <v>180188.58</v>
      </c>
      <c r="W215" s="8">
        <v>2417.7600000000093</v>
      </c>
      <c r="X215" s="8">
        <v>0</v>
      </c>
      <c r="Y215" s="8">
        <v>3553.7237126509849</v>
      </c>
      <c r="Z215" s="8">
        <v>495105.35</v>
      </c>
      <c r="AA215" s="8">
        <v>414585.88999999996</v>
      </c>
      <c r="AB215" s="8">
        <v>80519.460000000021</v>
      </c>
      <c r="AC215" s="8">
        <v>559000.74</v>
      </c>
      <c r="AD215" s="8">
        <v>449220.95999999996</v>
      </c>
      <c r="AE215" s="8">
        <v>109779.78000000003</v>
      </c>
      <c r="AF215" s="8">
        <v>0</v>
      </c>
      <c r="AG215" s="8">
        <v>309.48526249709602</v>
      </c>
      <c r="AH215" s="18">
        <v>626110.35</v>
      </c>
      <c r="AI215" s="8">
        <v>625985.89</v>
      </c>
      <c r="AJ215" s="8">
        <v>124.45999999996275</v>
      </c>
      <c r="AK215" s="8">
        <v>626110.35</v>
      </c>
      <c r="AL215" s="18">
        <v>626110.35</v>
      </c>
      <c r="AM215" s="8">
        <v>0</v>
      </c>
      <c r="AN215" s="8">
        <v>0</v>
      </c>
      <c r="AO215" s="7">
        <v>0</v>
      </c>
      <c r="AP215" s="7">
        <v>0</v>
      </c>
      <c r="AQ215" s="7">
        <v>0</v>
      </c>
      <c r="AR215" s="7">
        <v>0</v>
      </c>
    </row>
    <row r="216" spans="1:44" x14ac:dyDescent="0.25">
      <c r="A216" s="7">
        <v>23038</v>
      </c>
      <c r="B216" s="5" t="s">
        <v>217</v>
      </c>
      <c r="C216" s="8">
        <v>0</v>
      </c>
      <c r="D216" s="8">
        <v>14437.724500000128</v>
      </c>
      <c r="E216" s="8">
        <v>0</v>
      </c>
      <c r="F216" s="8">
        <v>0</v>
      </c>
      <c r="G216" s="8">
        <v>0</v>
      </c>
      <c r="H216" s="8">
        <v>0</v>
      </c>
      <c r="I216" s="8">
        <v>9329.8742554599612</v>
      </c>
      <c r="J216" s="18">
        <v>200888.52</v>
      </c>
      <c r="K216" s="18">
        <v>200888.52000000002</v>
      </c>
      <c r="L216" s="8">
        <v>0</v>
      </c>
      <c r="M216" s="8">
        <v>211461.6</v>
      </c>
      <c r="N216" s="18">
        <v>211461.6</v>
      </c>
      <c r="O216" s="8">
        <v>0</v>
      </c>
      <c r="P216" s="8">
        <v>0</v>
      </c>
      <c r="Q216" s="8">
        <v>6556.0985915492965</v>
      </c>
      <c r="R216" s="8">
        <v>203763.41999999998</v>
      </c>
      <c r="S216" s="8">
        <v>208739.63</v>
      </c>
      <c r="T216" s="8">
        <v>0</v>
      </c>
      <c r="U216" s="8">
        <v>209467.35</v>
      </c>
      <c r="V216" s="18">
        <v>209467.35</v>
      </c>
      <c r="W216" s="8">
        <v>0</v>
      </c>
      <c r="X216" s="8">
        <v>0</v>
      </c>
      <c r="Y216" s="8">
        <v>2814.8613477431659</v>
      </c>
      <c r="Z216" s="18">
        <v>420638.80549999996</v>
      </c>
      <c r="AA216" s="18">
        <v>420638.80999999994</v>
      </c>
      <c r="AB216" s="8">
        <v>0</v>
      </c>
      <c r="AC216" s="8">
        <v>442777.69</v>
      </c>
      <c r="AD216" s="18">
        <v>442777.69</v>
      </c>
      <c r="AE216" s="8">
        <v>0</v>
      </c>
      <c r="AF216" s="8">
        <v>0</v>
      </c>
      <c r="AG216" s="8">
        <v>421.80285407820793</v>
      </c>
      <c r="AH216" s="8">
        <v>645089.86</v>
      </c>
      <c r="AI216" s="8">
        <v>654551.37000000011</v>
      </c>
      <c r="AJ216" s="8">
        <v>0</v>
      </c>
      <c r="AK216" s="8">
        <v>853336.70000000007</v>
      </c>
      <c r="AL216" s="8">
        <v>767276.3600000001</v>
      </c>
      <c r="AM216" s="8">
        <v>86060.339999999967</v>
      </c>
      <c r="AN216" s="8">
        <v>0</v>
      </c>
      <c r="AO216" s="7">
        <v>0</v>
      </c>
      <c r="AP216" s="7">
        <v>0</v>
      </c>
      <c r="AQ216" s="7">
        <v>0</v>
      </c>
      <c r="AR216" s="7">
        <v>0</v>
      </c>
    </row>
    <row r="217" spans="1:44" x14ac:dyDescent="0.25">
      <c r="A217" s="7">
        <v>23039</v>
      </c>
      <c r="B217" s="5" t="s">
        <v>218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179786.03999999983</v>
      </c>
      <c r="I217" s="8">
        <v>11130.377233620118</v>
      </c>
      <c r="J217" s="8">
        <v>192604.54</v>
      </c>
      <c r="K217" s="8">
        <v>167890.53000000003</v>
      </c>
      <c r="L217" s="8">
        <v>24714.00999999998</v>
      </c>
      <c r="M217" s="8">
        <v>252269.99999999997</v>
      </c>
      <c r="N217" s="8">
        <v>184500.96000000002</v>
      </c>
      <c r="O217" s="8">
        <v>67769.03999999995</v>
      </c>
      <c r="P217" s="8">
        <v>0</v>
      </c>
      <c r="Q217" s="8">
        <v>7287.7233176838809</v>
      </c>
      <c r="R217" s="8">
        <v>169094.36000000002</v>
      </c>
      <c r="S217" s="8">
        <v>146557.92000000001</v>
      </c>
      <c r="T217" s="8">
        <v>22536.440000000002</v>
      </c>
      <c r="U217" s="8">
        <v>232842.75999999998</v>
      </c>
      <c r="V217" s="8">
        <v>169973</v>
      </c>
      <c r="W217" s="8">
        <v>62869.75999999998</v>
      </c>
      <c r="X217" s="8">
        <v>0</v>
      </c>
      <c r="Y217" s="8">
        <v>3947.0961220597578</v>
      </c>
      <c r="Z217" s="8">
        <v>504083.1</v>
      </c>
      <c r="AA217" s="8">
        <v>437593.44000000006</v>
      </c>
      <c r="AB217" s="8">
        <v>66489.659999999916</v>
      </c>
      <c r="AC217" s="8">
        <v>620878.22</v>
      </c>
      <c r="AD217" s="8">
        <v>486811.35000000009</v>
      </c>
      <c r="AE217" s="8">
        <v>134066.86999999988</v>
      </c>
      <c r="AF217" s="8">
        <v>0</v>
      </c>
      <c r="AG217" s="8">
        <v>424.85883335722446</v>
      </c>
      <c r="AH217" s="8">
        <v>653689.74</v>
      </c>
      <c r="AI217" s="8">
        <v>587643.81000000006</v>
      </c>
      <c r="AJ217" s="8">
        <v>66045.929999999935</v>
      </c>
      <c r="AK217" s="8">
        <v>859519.16</v>
      </c>
      <c r="AL217" s="8">
        <v>720783.18</v>
      </c>
      <c r="AM217" s="8">
        <v>138735.97999999998</v>
      </c>
      <c r="AN217" s="8">
        <v>0</v>
      </c>
      <c r="AO217" s="7">
        <v>0</v>
      </c>
      <c r="AP217" s="7">
        <v>0</v>
      </c>
      <c r="AQ217" s="7">
        <v>0</v>
      </c>
      <c r="AR217" s="7">
        <v>0</v>
      </c>
    </row>
    <row r="218" spans="1:44" x14ac:dyDescent="0.25">
      <c r="A218" s="7">
        <v>23041</v>
      </c>
      <c r="B218" s="5" t="s">
        <v>219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112553.03749999995</v>
      </c>
      <c r="I218" s="8">
        <v>8838.7452018530785</v>
      </c>
      <c r="J218" s="18">
        <v>190313.65200000003</v>
      </c>
      <c r="K218" s="18">
        <v>190313.65000000002</v>
      </c>
      <c r="L218" s="8">
        <v>2.0000000076834112E-3</v>
      </c>
      <c r="M218" s="8">
        <v>200330.16000000003</v>
      </c>
      <c r="N218" s="18">
        <v>200330.16000000003</v>
      </c>
      <c r="O218" s="8">
        <v>0</v>
      </c>
      <c r="P218" s="8">
        <v>0</v>
      </c>
      <c r="Q218" s="8">
        <v>6474.9323943661975</v>
      </c>
      <c r="R218" s="18">
        <v>196530.38549999997</v>
      </c>
      <c r="S218" s="18">
        <v>196530.39</v>
      </c>
      <c r="T218" s="8">
        <v>0</v>
      </c>
      <c r="U218" s="8">
        <v>206874.09</v>
      </c>
      <c r="V218" s="18">
        <v>206874.09</v>
      </c>
      <c r="W218" s="8">
        <v>0</v>
      </c>
      <c r="X218" s="8">
        <v>0</v>
      </c>
      <c r="Y218" s="8">
        <v>3427.3821360457719</v>
      </c>
      <c r="Z218" s="8">
        <v>535903.81999999995</v>
      </c>
      <c r="AA218" s="8">
        <v>478388.93</v>
      </c>
      <c r="AB218" s="8">
        <v>57514.889999999956</v>
      </c>
      <c r="AC218" s="8">
        <v>539127.21</v>
      </c>
      <c r="AD218" s="18">
        <v>539127.21</v>
      </c>
      <c r="AE218" s="8">
        <v>0</v>
      </c>
      <c r="AF218" s="8">
        <v>0</v>
      </c>
      <c r="AG218" s="8">
        <v>506.40530480902788</v>
      </c>
      <c r="AH218" s="8">
        <v>847032.77</v>
      </c>
      <c r="AI218" s="8">
        <v>791994.62</v>
      </c>
      <c r="AJ218" s="8">
        <v>55038.150000000023</v>
      </c>
      <c r="AK218" s="8">
        <v>1024493.38</v>
      </c>
      <c r="AL218" s="8">
        <v>933323.86</v>
      </c>
      <c r="AM218" s="8">
        <v>91169.520000000019</v>
      </c>
      <c r="AN218" s="8">
        <v>0</v>
      </c>
      <c r="AO218" s="7">
        <v>0</v>
      </c>
      <c r="AP218" s="7">
        <v>0</v>
      </c>
      <c r="AQ218" s="7">
        <v>0</v>
      </c>
      <c r="AR218" s="7">
        <v>0</v>
      </c>
    </row>
    <row r="219" spans="1:44" x14ac:dyDescent="0.25">
      <c r="A219" s="7">
        <v>23044</v>
      </c>
      <c r="B219" s="5" t="s">
        <v>220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156311.89399999974</v>
      </c>
      <c r="I219" s="8">
        <v>21288.175601147144</v>
      </c>
      <c r="J219" s="8">
        <v>428506.71</v>
      </c>
      <c r="K219" s="8">
        <v>381635.81000000006</v>
      </c>
      <c r="L219" s="8">
        <v>46870.899999999965</v>
      </c>
      <c r="M219" s="8">
        <v>482496.5</v>
      </c>
      <c r="N219" s="8">
        <v>423536.98000000004</v>
      </c>
      <c r="O219" s="8">
        <v>58959.51999999996</v>
      </c>
      <c r="P219" s="8">
        <v>0</v>
      </c>
      <c r="Q219" s="8">
        <v>12870.964319248827</v>
      </c>
      <c r="R219" s="8">
        <v>385855.18</v>
      </c>
      <c r="S219" s="8">
        <v>336837.98</v>
      </c>
      <c r="T219" s="8">
        <v>49017.200000000012</v>
      </c>
      <c r="U219" s="8">
        <v>411227.31000000006</v>
      </c>
      <c r="V219" s="8">
        <v>395904.44999999995</v>
      </c>
      <c r="W219" s="8">
        <v>15322.860000000102</v>
      </c>
      <c r="X219" s="8">
        <v>0</v>
      </c>
      <c r="Y219" s="8">
        <v>6435.8342021614744</v>
      </c>
      <c r="Z219" s="18">
        <v>961738.88399999996</v>
      </c>
      <c r="AA219" s="18">
        <v>961738.88</v>
      </c>
      <c r="AB219" s="8">
        <v>3.9999999571591616E-3</v>
      </c>
      <c r="AC219" s="8">
        <v>1012356.72</v>
      </c>
      <c r="AD219" s="18">
        <v>1012356.72</v>
      </c>
      <c r="AE219" s="8">
        <v>0</v>
      </c>
      <c r="AF219" s="8">
        <v>0</v>
      </c>
      <c r="AG219" s="8">
        <v>816.81002634609774</v>
      </c>
      <c r="AH219" s="8">
        <v>1355837.0999999999</v>
      </c>
      <c r="AI219" s="8">
        <v>1295413.31</v>
      </c>
      <c r="AJ219" s="8">
        <v>60423.789999999804</v>
      </c>
      <c r="AK219" s="8">
        <v>1652463.8599999999</v>
      </c>
      <c r="AL219" s="8">
        <v>1590893.8</v>
      </c>
      <c r="AM219" s="8">
        <v>61570.059999999823</v>
      </c>
      <c r="AN219" s="8">
        <v>0</v>
      </c>
      <c r="AO219" s="7">
        <v>0</v>
      </c>
      <c r="AP219" s="7">
        <v>0</v>
      </c>
      <c r="AQ219" s="7">
        <v>0</v>
      </c>
      <c r="AR219" s="7">
        <v>0</v>
      </c>
    </row>
    <row r="220" spans="1:44" x14ac:dyDescent="0.25">
      <c r="A220" s="7">
        <v>23046</v>
      </c>
      <c r="B220" s="5" t="s">
        <v>221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107215.21999999991</v>
      </c>
      <c r="I220" s="8">
        <v>7869.5548202073696</v>
      </c>
      <c r="J220" s="8">
        <v>171717.61</v>
      </c>
      <c r="K220" s="8">
        <v>152716.26999999999</v>
      </c>
      <c r="L220" s="8">
        <v>19001.339999999997</v>
      </c>
      <c r="M220" s="8">
        <v>178363.46000000002</v>
      </c>
      <c r="N220" s="8">
        <v>166310.32999999999</v>
      </c>
      <c r="O220" s="8">
        <v>12053.130000000034</v>
      </c>
      <c r="P220" s="8">
        <v>0</v>
      </c>
      <c r="Q220" s="8">
        <v>4831.2103286384981</v>
      </c>
      <c r="R220" s="8">
        <v>151921.85999999999</v>
      </c>
      <c r="S220" s="8">
        <v>134864.16</v>
      </c>
      <c r="T220" s="8">
        <v>17057.699999999983</v>
      </c>
      <c r="U220" s="8">
        <v>154357.17000000001</v>
      </c>
      <c r="V220" s="8">
        <v>154027.19</v>
      </c>
      <c r="W220" s="8">
        <v>329.98000000001048</v>
      </c>
      <c r="X220" s="8">
        <v>0</v>
      </c>
      <c r="Y220" s="8">
        <v>3048.3482517482516</v>
      </c>
      <c r="Z220" s="8">
        <v>443514.39</v>
      </c>
      <c r="AA220" s="8">
        <v>395461.63</v>
      </c>
      <c r="AB220" s="8">
        <v>48052.760000000009</v>
      </c>
      <c r="AC220" s="8">
        <v>479505.18</v>
      </c>
      <c r="AD220" s="8">
        <v>432178.93</v>
      </c>
      <c r="AE220" s="8">
        <v>47326.25</v>
      </c>
      <c r="AF220" s="8">
        <v>0</v>
      </c>
      <c r="AG220" s="8">
        <v>379.86818053749994</v>
      </c>
      <c r="AH220" s="8">
        <v>587730.40999999992</v>
      </c>
      <c r="AI220" s="8">
        <v>564626.99</v>
      </c>
      <c r="AJ220" s="8">
        <v>23103.419999999925</v>
      </c>
      <c r="AK220" s="8">
        <v>768499.91999999993</v>
      </c>
      <c r="AL220" s="8">
        <v>673619.93</v>
      </c>
      <c r="AM220" s="8">
        <v>94879.989999999874</v>
      </c>
      <c r="AN220" s="8">
        <v>0</v>
      </c>
      <c r="AO220" s="7">
        <v>0</v>
      </c>
      <c r="AP220" s="7">
        <v>0</v>
      </c>
      <c r="AQ220" s="7">
        <v>0</v>
      </c>
      <c r="AR220" s="7">
        <v>0</v>
      </c>
    </row>
    <row r="221" spans="1:44" x14ac:dyDescent="0.25">
      <c r="A221" s="7">
        <v>23047</v>
      </c>
      <c r="B221" s="5" t="s">
        <v>222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12458.699999999983</v>
      </c>
      <c r="I221" s="8">
        <v>9891.6320317670397</v>
      </c>
      <c r="J221" s="8">
        <v>190312.5</v>
      </c>
      <c r="K221" s="8">
        <v>184007.72999999998</v>
      </c>
      <c r="L221" s="8">
        <v>6304.7700000000186</v>
      </c>
      <c r="M221" s="8">
        <v>224193.83999999997</v>
      </c>
      <c r="N221" s="8">
        <v>202570.33999999997</v>
      </c>
      <c r="O221" s="8">
        <v>21623.5</v>
      </c>
      <c r="P221" s="8">
        <v>0</v>
      </c>
      <c r="Q221" s="8">
        <v>5565.1430359937385</v>
      </c>
      <c r="R221" s="8">
        <v>158476.17000000001</v>
      </c>
      <c r="S221" s="8">
        <v>153876.25</v>
      </c>
      <c r="T221" s="8">
        <v>4599.9200000000128</v>
      </c>
      <c r="U221" s="8">
        <v>177806.31999999995</v>
      </c>
      <c r="V221" s="18">
        <v>177806.31999999995</v>
      </c>
      <c r="W221" s="8">
        <v>0</v>
      </c>
      <c r="X221" s="8">
        <v>0</v>
      </c>
      <c r="Y221" s="8">
        <v>4312.6895104895102</v>
      </c>
      <c r="Z221" s="8">
        <v>537285.34</v>
      </c>
      <c r="AA221" s="8">
        <v>513970.48000000004</v>
      </c>
      <c r="AB221" s="8">
        <v>23314.859999999928</v>
      </c>
      <c r="AC221" s="8">
        <v>678386.05999999994</v>
      </c>
      <c r="AD221" s="8">
        <v>567890.14</v>
      </c>
      <c r="AE221" s="8">
        <v>110495.91999999993</v>
      </c>
      <c r="AF221" s="8">
        <v>0</v>
      </c>
      <c r="AG221" s="8">
        <v>652.94950743177458</v>
      </c>
      <c r="AH221" s="8">
        <v>883800.01</v>
      </c>
      <c r="AI221" s="8">
        <v>905560.86</v>
      </c>
      <c r="AJ221" s="8">
        <v>0</v>
      </c>
      <c r="AK221" s="8">
        <v>1320962.5600000001</v>
      </c>
      <c r="AL221" s="8">
        <v>1073160.1199999999</v>
      </c>
      <c r="AM221" s="8">
        <v>247802.44000000018</v>
      </c>
      <c r="AN221" s="8">
        <v>0</v>
      </c>
      <c r="AO221" s="7">
        <v>0</v>
      </c>
      <c r="AP221" s="7">
        <v>0</v>
      </c>
      <c r="AQ221" s="7">
        <v>0</v>
      </c>
      <c r="AR221" s="7">
        <v>0</v>
      </c>
    </row>
    <row r="222" spans="1:44" x14ac:dyDescent="0.25">
      <c r="A222" s="7">
        <v>23048</v>
      </c>
      <c r="B222" s="5" t="s">
        <v>223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86794.842999999848</v>
      </c>
      <c r="I222" s="8">
        <v>12059.102581072138</v>
      </c>
      <c r="J222" s="18">
        <v>259653.58199999999</v>
      </c>
      <c r="K222" s="8">
        <v>253321.12</v>
      </c>
      <c r="L222" s="8">
        <v>6332.4619999999995</v>
      </c>
      <c r="M222" s="8">
        <v>273319.56</v>
      </c>
      <c r="N222" s="8">
        <v>270110.24</v>
      </c>
      <c r="O222" s="8">
        <v>3209.320000000007</v>
      </c>
      <c r="P222" s="8">
        <v>0</v>
      </c>
      <c r="Q222" s="8">
        <v>7333.9649452269168</v>
      </c>
      <c r="R222" s="18">
        <v>222604.17099999997</v>
      </c>
      <c r="S222" s="8">
        <v>221108.65</v>
      </c>
      <c r="T222" s="8">
        <v>1495.5209999999788</v>
      </c>
      <c r="U222" s="8">
        <v>234320.18</v>
      </c>
      <c r="V222" s="18">
        <v>234320.18</v>
      </c>
      <c r="W222" s="8">
        <v>0</v>
      </c>
      <c r="X222" s="8">
        <v>0</v>
      </c>
      <c r="Y222" s="8">
        <v>4744.8846789574054</v>
      </c>
      <c r="Z222" s="8">
        <v>720377.72</v>
      </c>
      <c r="AA222" s="8">
        <v>675237.38000000012</v>
      </c>
      <c r="AB222" s="8">
        <v>45140.339999999851</v>
      </c>
      <c r="AC222" s="8">
        <v>746370.36</v>
      </c>
      <c r="AD222" s="8">
        <v>729511.78000000014</v>
      </c>
      <c r="AE222" s="8">
        <v>16858.579999999842</v>
      </c>
      <c r="AF222" s="8">
        <v>0</v>
      </c>
      <c r="AG222" s="8">
        <v>612.18075993415948</v>
      </c>
      <c r="AH222" s="8">
        <v>796152.97</v>
      </c>
      <c r="AI222" s="8">
        <v>762326.45</v>
      </c>
      <c r="AJ222" s="8">
        <v>33826.520000000019</v>
      </c>
      <c r="AK222" s="8">
        <v>1238484.53</v>
      </c>
      <c r="AL222" s="8">
        <v>897108.82</v>
      </c>
      <c r="AM222" s="8">
        <v>341375.71000000008</v>
      </c>
      <c r="AN222" s="8">
        <v>0</v>
      </c>
      <c r="AO222" s="7">
        <v>0</v>
      </c>
      <c r="AP222" s="7">
        <v>0</v>
      </c>
      <c r="AQ222" s="7">
        <v>0</v>
      </c>
      <c r="AR222" s="7">
        <v>0</v>
      </c>
    </row>
    <row r="223" spans="1:44" x14ac:dyDescent="0.25">
      <c r="A223" s="7">
        <v>23049</v>
      </c>
      <c r="B223" s="5" t="s">
        <v>224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171897.07999999993</v>
      </c>
      <c r="I223" s="8">
        <v>14103.894992278843</v>
      </c>
      <c r="J223" s="8">
        <v>226907.31999999998</v>
      </c>
      <c r="K223" s="8">
        <v>202793.68999999997</v>
      </c>
      <c r="L223" s="8">
        <v>24113.630000000005</v>
      </c>
      <c r="M223" s="8">
        <v>319664.77999999997</v>
      </c>
      <c r="N223" s="8">
        <v>223664.25999999998</v>
      </c>
      <c r="O223" s="8">
        <v>96000.51999999999</v>
      </c>
      <c r="P223" s="8">
        <v>0</v>
      </c>
      <c r="Q223" s="8">
        <v>9459.3949921752737</v>
      </c>
      <c r="R223" s="8">
        <v>193160.79</v>
      </c>
      <c r="S223" s="8">
        <v>173623.84999999998</v>
      </c>
      <c r="T223" s="8">
        <v>19536.940000000031</v>
      </c>
      <c r="U223" s="8">
        <v>302227.67</v>
      </c>
      <c r="V223" s="8">
        <v>203044.19999999998</v>
      </c>
      <c r="W223" s="8">
        <v>99183.47</v>
      </c>
      <c r="X223" s="8">
        <v>0</v>
      </c>
      <c r="Y223" s="8">
        <v>4664.1451366814999</v>
      </c>
      <c r="Z223" s="8">
        <v>623537.41999999993</v>
      </c>
      <c r="AA223" s="8">
        <v>550506.03</v>
      </c>
      <c r="AB223" s="8">
        <v>73031.389999999898</v>
      </c>
      <c r="AC223" s="8">
        <v>733670.03</v>
      </c>
      <c r="AD223" s="8">
        <v>608575.29</v>
      </c>
      <c r="AE223" s="8">
        <v>125094.73999999999</v>
      </c>
      <c r="AF223" s="8">
        <v>0</v>
      </c>
      <c r="AG223" s="8">
        <v>608.87830376605848</v>
      </c>
      <c r="AH223" s="8">
        <v>867375.12</v>
      </c>
      <c r="AI223" s="8">
        <v>812160</v>
      </c>
      <c r="AJ223" s="8">
        <v>55215.119999999995</v>
      </c>
      <c r="AK223" s="8">
        <v>1231803.43</v>
      </c>
      <c r="AL223" s="8">
        <v>1031347.63</v>
      </c>
      <c r="AM223" s="8">
        <v>200455.79999999993</v>
      </c>
      <c r="AN223" s="8">
        <v>0</v>
      </c>
      <c r="AO223" s="7">
        <v>0</v>
      </c>
      <c r="AP223" s="7">
        <v>0</v>
      </c>
      <c r="AQ223" s="7">
        <v>0</v>
      </c>
      <c r="AR223" s="7">
        <v>0</v>
      </c>
    </row>
    <row r="224" spans="1:44" x14ac:dyDescent="0.25">
      <c r="A224" s="7">
        <v>23050</v>
      </c>
      <c r="B224" s="5" t="s">
        <v>225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88770.919999999809</v>
      </c>
      <c r="I224" s="8">
        <v>15974.608868299141</v>
      </c>
      <c r="J224" s="8">
        <v>242738.58999999997</v>
      </c>
      <c r="K224" s="8">
        <v>231922.30000000002</v>
      </c>
      <c r="L224" s="8">
        <v>10816.28999999995</v>
      </c>
      <c r="M224" s="8">
        <v>362064.51</v>
      </c>
      <c r="N224" s="8">
        <v>248241.26</v>
      </c>
      <c r="O224" s="8">
        <v>113823.25</v>
      </c>
      <c r="P224" s="8">
        <v>0</v>
      </c>
      <c r="Q224" s="8">
        <v>7294.1633802816905</v>
      </c>
      <c r="R224" s="8">
        <v>214050.85</v>
      </c>
      <c r="S224" s="8">
        <v>209765.68</v>
      </c>
      <c r="T224" s="8">
        <v>4285.1700000000128</v>
      </c>
      <c r="U224" s="8">
        <v>233048.52000000002</v>
      </c>
      <c r="V224" s="8">
        <v>232769.76</v>
      </c>
      <c r="W224" s="8">
        <v>278.76000000000931</v>
      </c>
      <c r="X224" s="8">
        <v>0</v>
      </c>
      <c r="Y224" s="8">
        <v>5266.3027336300065</v>
      </c>
      <c r="Z224" s="8">
        <v>631430.25</v>
      </c>
      <c r="AA224" s="8">
        <v>578562.91</v>
      </c>
      <c r="AB224" s="8">
        <v>52867.339999999967</v>
      </c>
      <c r="AC224" s="8">
        <v>828389.42</v>
      </c>
      <c r="AD224" s="8">
        <v>630529.82000000007</v>
      </c>
      <c r="AE224" s="8">
        <v>197859.59999999998</v>
      </c>
      <c r="AF224" s="8">
        <v>0</v>
      </c>
      <c r="AG224" s="8">
        <v>641.20232616765611</v>
      </c>
      <c r="AH224" s="8">
        <v>1028955.46</v>
      </c>
      <c r="AI224" s="8">
        <v>1008153.3400000001</v>
      </c>
      <c r="AJ224" s="8">
        <v>20802.119999999879</v>
      </c>
      <c r="AK224" s="8">
        <v>1297197.19</v>
      </c>
      <c r="AL224" s="8">
        <v>1178889.5900000001</v>
      </c>
      <c r="AM224" s="8">
        <v>118307.59999999986</v>
      </c>
      <c r="AN224" s="8">
        <v>0</v>
      </c>
      <c r="AO224" s="7">
        <v>0</v>
      </c>
      <c r="AP224" s="7">
        <v>0</v>
      </c>
      <c r="AQ224" s="7">
        <v>0</v>
      </c>
      <c r="AR224" s="7">
        <v>0</v>
      </c>
    </row>
    <row r="225" spans="1:44" x14ac:dyDescent="0.25">
      <c r="A225" s="7">
        <v>23053</v>
      </c>
      <c r="B225" s="5" t="s">
        <v>226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256593.82999999993</v>
      </c>
      <c r="I225" s="8">
        <v>12246.149569821313</v>
      </c>
      <c r="J225" s="8">
        <v>244034.76</v>
      </c>
      <c r="K225" s="8">
        <v>192409.25999999998</v>
      </c>
      <c r="L225" s="8">
        <v>51625.500000000029</v>
      </c>
      <c r="M225" s="8">
        <v>277558.98000000004</v>
      </c>
      <c r="N225" s="8">
        <v>210199.58999999997</v>
      </c>
      <c r="O225" s="8">
        <v>67359.390000000072</v>
      </c>
      <c r="P225" s="8">
        <v>0</v>
      </c>
      <c r="Q225" s="8">
        <v>8183.5261345852887</v>
      </c>
      <c r="R225" s="8">
        <v>217912.45</v>
      </c>
      <c r="S225" s="8">
        <v>169963.49</v>
      </c>
      <c r="T225" s="8">
        <v>47948.960000000021</v>
      </c>
      <c r="U225" s="8">
        <v>261463.65999999997</v>
      </c>
      <c r="V225" s="8">
        <v>195041.74</v>
      </c>
      <c r="W225" s="8">
        <v>66421.919999999984</v>
      </c>
      <c r="X225" s="8">
        <v>0</v>
      </c>
      <c r="Y225" s="8">
        <v>4217.1448188175455</v>
      </c>
      <c r="Z225" s="8">
        <v>622297.89</v>
      </c>
      <c r="AA225" s="8">
        <v>518165.75000000012</v>
      </c>
      <c r="AB225" s="8">
        <v>104132.1399999999</v>
      </c>
      <c r="AC225" s="8">
        <v>663356.88</v>
      </c>
      <c r="AD225" s="8">
        <v>571913.21000000008</v>
      </c>
      <c r="AE225" s="8">
        <v>91443.669999999925</v>
      </c>
      <c r="AF225" s="8">
        <v>0</v>
      </c>
      <c r="AG225" s="8">
        <v>353.09479157913466</v>
      </c>
      <c r="AH225" s="8">
        <v>660081.5</v>
      </c>
      <c r="AI225" s="8">
        <v>607194.27</v>
      </c>
      <c r="AJ225" s="8">
        <v>52887.229999999981</v>
      </c>
      <c r="AK225" s="8">
        <v>714335.48</v>
      </c>
      <c r="AL225" s="8">
        <v>730051.29</v>
      </c>
      <c r="AM225" s="8">
        <v>0</v>
      </c>
      <c r="AN225" s="8">
        <v>0</v>
      </c>
      <c r="AO225" s="7">
        <v>0</v>
      </c>
      <c r="AP225" s="7">
        <v>0</v>
      </c>
      <c r="AQ225" s="7">
        <v>0</v>
      </c>
      <c r="AR225" s="7">
        <v>0</v>
      </c>
    </row>
    <row r="226" spans="1:44" x14ac:dyDescent="0.25">
      <c r="A226" s="7">
        <v>23054</v>
      </c>
      <c r="B226" s="5" t="s">
        <v>227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33252.640000000043</v>
      </c>
      <c r="I226" s="8">
        <v>8439.4656960070588</v>
      </c>
      <c r="J226" s="8">
        <v>150346.34</v>
      </c>
      <c r="K226" s="8">
        <v>146172.40999999997</v>
      </c>
      <c r="L226" s="8">
        <v>4173.9300000000221</v>
      </c>
      <c r="M226" s="8">
        <v>191280.49</v>
      </c>
      <c r="N226" s="8">
        <v>166678.87999999998</v>
      </c>
      <c r="O226" s="8">
        <v>24601.610000000015</v>
      </c>
      <c r="P226" s="8">
        <v>0</v>
      </c>
      <c r="Q226" s="8">
        <v>5009.9361502347429</v>
      </c>
      <c r="R226" s="8">
        <v>133149.79</v>
      </c>
      <c r="S226" s="8">
        <v>127850.35</v>
      </c>
      <c r="T226" s="8">
        <v>5299.4400000000023</v>
      </c>
      <c r="U226" s="8">
        <v>160067.46000000002</v>
      </c>
      <c r="V226" s="8">
        <v>156757.61000000002</v>
      </c>
      <c r="W226" s="8">
        <v>3309.8500000000058</v>
      </c>
      <c r="X226" s="8">
        <v>0</v>
      </c>
      <c r="Y226" s="8">
        <v>3076.5124602670053</v>
      </c>
      <c r="Z226" s="8">
        <v>388310.23000000004</v>
      </c>
      <c r="AA226" s="8">
        <v>387022.83</v>
      </c>
      <c r="AB226" s="8">
        <v>1287.4000000000233</v>
      </c>
      <c r="AC226" s="8">
        <v>483935.41</v>
      </c>
      <c r="AD226" s="8">
        <v>441888.26</v>
      </c>
      <c r="AE226" s="8">
        <v>42047.149999999965</v>
      </c>
      <c r="AF226" s="8">
        <v>0</v>
      </c>
      <c r="AG226" s="8">
        <v>322.29675196607138</v>
      </c>
      <c r="AH226" s="8">
        <v>622844.13</v>
      </c>
      <c r="AI226" s="8">
        <v>600352.26</v>
      </c>
      <c r="AJ226" s="8">
        <v>22491.869999999995</v>
      </c>
      <c r="AK226" s="8">
        <v>652028.89</v>
      </c>
      <c r="AL226" s="18">
        <v>652028.89</v>
      </c>
      <c r="AM226" s="8">
        <v>0</v>
      </c>
      <c r="AN226" s="8">
        <v>0</v>
      </c>
      <c r="AO226" s="7">
        <v>0</v>
      </c>
      <c r="AP226" s="7">
        <v>0</v>
      </c>
      <c r="AQ226" s="7">
        <v>0</v>
      </c>
      <c r="AR226" s="7">
        <v>0</v>
      </c>
    </row>
    <row r="227" spans="1:44" x14ac:dyDescent="0.25">
      <c r="A227" s="7">
        <v>23055</v>
      </c>
      <c r="B227" s="5" t="s">
        <v>228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41103.599999999977</v>
      </c>
      <c r="I227" s="8">
        <v>8513.8001323626759</v>
      </c>
      <c r="J227" s="18">
        <v>183317.01600000003</v>
      </c>
      <c r="K227" s="8">
        <v>183675.18</v>
      </c>
      <c r="L227" s="8">
        <v>0</v>
      </c>
      <c r="M227" s="8">
        <v>192965.28000000003</v>
      </c>
      <c r="N227" s="18">
        <v>192965.28000000003</v>
      </c>
      <c r="O227" s="8">
        <v>0</v>
      </c>
      <c r="P227" s="8">
        <v>0</v>
      </c>
      <c r="Q227" s="8">
        <v>5898.4704225352107</v>
      </c>
      <c r="R227" s="8">
        <v>185392.53</v>
      </c>
      <c r="S227" s="8">
        <v>165995.56</v>
      </c>
      <c r="T227" s="8">
        <v>19396.97</v>
      </c>
      <c r="U227" s="8">
        <v>188456.12999999998</v>
      </c>
      <c r="V227" s="8">
        <v>184106.13</v>
      </c>
      <c r="W227" s="8">
        <v>4349.9999999999709</v>
      </c>
      <c r="X227" s="8">
        <v>0</v>
      </c>
      <c r="Y227" s="8">
        <v>2754.0872218690397</v>
      </c>
      <c r="Z227" s="18">
        <v>411557.02399999998</v>
      </c>
      <c r="AA227" s="18">
        <v>411557.02</v>
      </c>
      <c r="AB227" s="8">
        <v>3.9999999571591616E-3</v>
      </c>
      <c r="AC227" s="8">
        <v>433217.92</v>
      </c>
      <c r="AD227" s="18">
        <v>433217.92</v>
      </c>
      <c r="AE227" s="8">
        <v>0</v>
      </c>
      <c r="AF227" s="8">
        <v>0</v>
      </c>
      <c r="AG227" s="8">
        <v>335.58880809858289</v>
      </c>
      <c r="AH227" s="8">
        <v>539660.06999999995</v>
      </c>
      <c r="AI227" s="8">
        <v>517595.27999999997</v>
      </c>
      <c r="AJ227" s="8">
        <v>22064.789999999979</v>
      </c>
      <c r="AK227" s="8">
        <v>678919.65</v>
      </c>
      <c r="AL227" s="8">
        <v>603900.83000000007</v>
      </c>
      <c r="AM227" s="8">
        <v>75018.819999999949</v>
      </c>
      <c r="AN227" s="8">
        <v>0</v>
      </c>
      <c r="AO227" s="7">
        <v>0</v>
      </c>
      <c r="AP227" s="7">
        <v>0</v>
      </c>
      <c r="AQ227" s="7">
        <v>0</v>
      </c>
      <c r="AR227" s="7">
        <v>0</v>
      </c>
    </row>
    <row r="228" spans="1:44" x14ac:dyDescent="0.25">
      <c r="A228" s="7">
        <v>23056</v>
      </c>
      <c r="B228" s="5" t="s">
        <v>229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213039.60000000009</v>
      </c>
      <c r="I228" s="8">
        <v>12645.850871387604</v>
      </c>
      <c r="J228" s="8">
        <v>239424.58000000002</v>
      </c>
      <c r="K228" s="8">
        <v>201583.88</v>
      </c>
      <c r="L228" s="8">
        <v>37840.700000000012</v>
      </c>
      <c r="M228" s="8">
        <v>286618.21000000002</v>
      </c>
      <c r="N228" s="8">
        <v>215838.61000000002</v>
      </c>
      <c r="O228" s="8">
        <v>70779.600000000006</v>
      </c>
      <c r="P228" s="8">
        <v>0</v>
      </c>
      <c r="Q228" s="8">
        <v>7878.6845070422542</v>
      </c>
      <c r="R228" s="8">
        <v>213743.08999999997</v>
      </c>
      <c r="S228" s="8">
        <v>177481.96000000002</v>
      </c>
      <c r="T228" s="8">
        <v>36261.129999999946</v>
      </c>
      <c r="U228" s="8">
        <v>251723.97</v>
      </c>
      <c r="V228" s="8">
        <v>197576.33000000002</v>
      </c>
      <c r="W228" s="8">
        <v>54147.639999999985</v>
      </c>
      <c r="X228" s="8">
        <v>0</v>
      </c>
      <c r="Y228" s="8">
        <v>4940.7495867768594</v>
      </c>
      <c r="Z228" s="8">
        <v>610907.12000000011</v>
      </c>
      <c r="AA228" s="8">
        <v>513221.25999999989</v>
      </c>
      <c r="AB228" s="8">
        <v>97685.860000000219</v>
      </c>
      <c r="AC228" s="8">
        <v>777179.91</v>
      </c>
      <c r="AD228" s="8">
        <v>553595.95999999985</v>
      </c>
      <c r="AE228" s="8">
        <v>223583.95000000019</v>
      </c>
      <c r="AF228" s="8">
        <v>0</v>
      </c>
      <c r="AG228" s="8">
        <v>732.12320878664605</v>
      </c>
      <c r="AH228" s="8">
        <v>1041248.45</v>
      </c>
      <c r="AI228" s="8">
        <v>999996.54</v>
      </c>
      <c r="AJ228" s="8">
        <v>41251.909999999916</v>
      </c>
      <c r="AK228" s="8">
        <v>1481136.5</v>
      </c>
      <c r="AL228" s="8">
        <v>1166194.1600000001</v>
      </c>
      <c r="AM228" s="8">
        <v>314942.33999999985</v>
      </c>
      <c r="AN228" s="8">
        <v>0</v>
      </c>
      <c r="AO228" s="7">
        <v>0</v>
      </c>
      <c r="AP228" s="7">
        <v>0</v>
      </c>
      <c r="AQ228" s="7">
        <v>0</v>
      </c>
      <c r="AR228" s="7">
        <v>0</v>
      </c>
    </row>
    <row r="229" spans="1:44" x14ac:dyDescent="0.25">
      <c r="A229" s="7">
        <v>23057</v>
      </c>
      <c r="B229" s="5" t="s">
        <v>230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172677.06000000003</v>
      </c>
      <c r="I229" s="8">
        <v>12200.009706596074</v>
      </c>
      <c r="J229" s="8">
        <v>230023.08</v>
      </c>
      <c r="K229" s="8">
        <v>205266.54</v>
      </c>
      <c r="L229" s="8">
        <v>24756.539999999979</v>
      </c>
      <c r="M229" s="8">
        <v>276513.22000000003</v>
      </c>
      <c r="N229" s="8">
        <v>225922.45</v>
      </c>
      <c r="O229" s="8">
        <v>50590.770000000019</v>
      </c>
      <c r="P229" s="8">
        <v>0</v>
      </c>
      <c r="Q229" s="8">
        <v>7363.856651017215</v>
      </c>
      <c r="R229" s="8">
        <v>199815.18</v>
      </c>
      <c r="S229" s="8">
        <v>179886.47</v>
      </c>
      <c r="T229" s="8">
        <v>19928.709999999992</v>
      </c>
      <c r="U229" s="8">
        <v>235275.22</v>
      </c>
      <c r="V229" s="8">
        <v>209004.32</v>
      </c>
      <c r="W229" s="8">
        <v>26270.899999999994</v>
      </c>
      <c r="X229" s="8">
        <v>0</v>
      </c>
      <c r="Y229" s="8">
        <v>4852.9116973935152</v>
      </c>
      <c r="Z229" s="8">
        <v>612807.55000000005</v>
      </c>
      <c r="AA229" s="8">
        <v>539111.46</v>
      </c>
      <c r="AB229" s="8">
        <v>73696.090000000084</v>
      </c>
      <c r="AC229" s="8">
        <v>763363.01</v>
      </c>
      <c r="AD229" s="8">
        <v>599742.23</v>
      </c>
      <c r="AE229" s="8">
        <v>163620.78000000003</v>
      </c>
      <c r="AF229" s="8">
        <v>0</v>
      </c>
      <c r="AG229" s="8">
        <v>642.26166173192223</v>
      </c>
      <c r="AH229" s="8">
        <v>878128.97</v>
      </c>
      <c r="AI229" s="8">
        <v>823833.25</v>
      </c>
      <c r="AJ229" s="8">
        <v>54295.719999999972</v>
      </c>
      <c r="AK229" s="8">
        <v>1299340.2999999998</v>
      </c>
      <c r="AL229" s="8">
        <v>1001096.04</v>
      </c>
      <c r="AM229" s="8">
        <v>298244.25999999978</v>
      </c>
      <c r="AN229" s="8">
        <v>0</v>
      </c>
      <c r="AO229" s="7">
        <v>0</v>
      </c>
      <c r="AP229" s="7">
        <v>0</v>
      </c>
      <c r="AQ229" s="7">
        <v>0</v>
      </c>
      <c r="AR229" s="7">
        <v>0</v>
      </c>
    </row>
    <row r="230" spans="1:44" x14ac:dyDescent="0.25">
      <c r="A230" s="7">
        <v>23058</v>
      </c>
      <c r="B230" s="5" t="s">
        <v>231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6899.6799999999057</v>
      </c>
      <c r="I230" s="8">
        <v>10788.642841385396</v>
      </c>
      <c r="J230" s="8">
        <v>212934.95</v>
      </c>
      <c r="K230" s="8">
        <v>210392.50999999998</v>
      </c>
      <c r="L230" s="8">
        <v>2542.4400000000314</v>
      </c>
      <c r="M230" s="8">
        <v>244524.59</v>
      </c>
      <c r="N230" s="8">
        <v>227339.21999999997</v>
      </c>
      <c r="O230" s="8">
        <v>17185.370000000024</v>
      </c>
      <c r="P230" s="8">
        <v>0</v>
      </c>
      <c r="Q230" s="8">
        <v>6643.2873239436631</v>
      </c>
      <c r="R230" s="8">
        <v>185359.91999999998</v>
      </c>
      <c r="S230" s="8">
        <v>183244.81</v>
      </c>
      <c r="T230" s="8">
        <v>2115.109999999986</v>
      </c>
      <c r="U230" s="8">
        <v>212253.03000000003</v>
      </c>
      <c r="V230" s="8">
        <v>207133.89</v>
      </c>
      <c r="W230" s="8">
        <v>5119.140000000014</v>
      </c>
      <c r="X230" s="8">
        <v>0</v>
      </c>
      <c r="Y230" s="8">
        <v>3781.134774316592</v>
      </c>
      <c r="Z230" s="8">
        <v>558482.52999999991</v>
      </c>
      <c r="AA230" s="8">
        <v>561817.02</v>
      </c>
      <c r="AB230" s="8">
        <v>0</v>
      </c>
      <c r="AC230" s="8">
        <v>594772.5</v>
      </c>
      <c r="AD230" s="18">
        <v>594772.5</v>
      </c>
      <c r="AE230" s="8">
        <v>0</v>
      </c>
      <c r="AF230" s="8">
        <v>0</v>
      </c>
      <c r="AG230" s="8">
        <v>620.63915732031023</v>
      </c>
      <c r="AH230" s="8">
        <v>809944.08</v>
      </c>
      <c r="AI230" s="8">
        <v>804367.46</v>
      </c>
      <c r="AJ230" s="8">
        <v>5576.6199999999953</v>
      </c>
      <c r="AK230" s="8">
        <v>1255596.46</v>
      </c>
      <c r="AL230" s="8">
        <v>961693.91999999993</v>
      </c>
      <c r="AM230" s="8">
        <v>293902.54000000004</v>
      </c>
      <c r="AN230" s="8">
        <v>0</v>
      </c>
      <c r="AO230" s="7">
        <v>0</v>
      </c>
      <c r="AP230" s="7">
        <v>0</v>
      </c>
      <c r="AQ230" s="7">
        <v>0</v>
      </c>
      <c r="AR230" s="7">
        <v>0</v>
      </c>
    </row>
    <row r="231" spans="1:44" x14ac:dyDescent="0.25">
      <c r="A231" s="7">
        <v>23059</v>
      </c>
      <c r="B231" s="5" t="s">
        <v>232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167990.10000000003</v>
      </c>
      <c r="I231" s="8">
        <v>23020.069711008167</v>
      </c>
      <c r="J231" s="8">
        <v>227711.88</v>
      </c>
      <c r="K231" s="8">
        <v>199955.78000000003</v>
      </c>
      <c r="L231" s="8">
        <v>27756.099999999977</v>
      </c>
      <c r="M231" s="8">
        <v>521749.88000000012</v>
      </c>
      <c r="N231" s="8">
        <v>217886.59000000003</v>
      </c>
      <c r="O231" s="8">
        <v>303863.2900000001</v>
      </c>
      <c r="P231" s="8">
        <v>0</v>
      </c>
      <c r="Q231" s="8">
        <v>6875.608450704226</v>
      </c>
      <c r="R231" s="8">
        <v>201494.33000000002</v>
      </c>
      <c r="S231" s="8">
        <v>178107.31</v>
      </c>
      <c r="T231" s="8">
        <v>23387.020000000019</v>
      </c>
      <c r="U231" s="8">
        <v>219675.69</v>
      </c>
      <c r="V231" s="8">
        <v>203383.58</v>
      </c>
      <c r="W231" s="8">
        <v>16292.110000000015</v>
      </c>
      <c r="X231" s="8">
        <v>0</v>
      </c>
      <c r="Y231" s="8">
        <v>7042.8628099173557</v>
      </c>
      <c r="Z231" s="8">
        <v>571722.05000000005</v>
      </c>
      <c r="AA231" s="8">
        <v>512314.97000000003</v>
      </c>
      <c r="AB231" s="8">
        <v>59407.080000000016</v>
      </c>
      <c r="AC231" s="8">
        <v>1107842.32</v>
      </c>
      <c r="AD231" s="8">
        <v>564324.51</v>
      </c>
      <c r="AE231" s="8">
        <v>543517.81000000006</v>
      </c>
      <c r="AF231" s="8">
        <v>0</v>
      </c>
      <c r="AG231" s="8">
        <v>699.31794747586582</v>
      </c>
      <c r="AH231" s="8">
        <v>1074155.71</v>
      </c>
      <c r="AI231" s="8">
        <v>1016715.8099999999</v>
      </c>
      <c r="AJ231" s="8">
        <v>57439.900000000023</v>
      </c>
      <c r="AK231" s="8">
        <v>1414769.16</v>
      </c>
      <c r="AL231" s="8">
        <v>1225313.29</v>
      </c>
      <c r="AM231" s="8">
        <v>189455.86999999988</v>
      </c>
      <c r="AN231" s="8">
        <v>0</v>
      </c>
      <c r="AO231" s="7">
        <v>0</v>
      </c>
      <c r="AP231" s="7">
        <v>0</v>
      </c>
      <c r="AQ231" s="7">
        <v>0</v>
      </c>
      <c r="AR231" s="7">
        <v>0</v>
      </c>
    </row>
    <row r="232" spans="1:44" x14ac:dyDescent="0.25">
      <c r="A232" s="7">
        <v>23061</v>
      </c>
      <c r="B232" s="5" t="s">
        <v>233</v>
      </c>
      <c r="C232" s="8">
        <v>0</v>
      </c>
      <c r="D232" s="8">
        <v>5803.5670000001119</v>
      </c>
      <c r="E232" s="8">
        <v>0</v>
      </c>
      <c r="F232" s="8">
        <v>0</v>
      </c>
      <c r="G232" s="8">
        <v>0</v>
      </c>
      <c r="H232" s="8">
        <v>0</v>
      </c>
      <c r="I232" s="8">
        <v>7280.0361791308196</v>
      </c>
      <c r="J232" s="18">
        <v>156751.91900000002</v>
      </c>
      <c r="K232" s="8">
        <v>166118.28000000003</v>
      </c>
      <c r="L232" s="8">
        <v>0</v>
      </c>
      <c r="M232" s="8">
        <v>165002.02000000002</v>
      </c>
      <c r="N232" s="18">
        <v>165002.02000000002</v>
      </c>
      <c r="O232" s="8">
        <v>0</v>
      </c>
      <c r="P232" s="8">
        <v>0</v>
      </c>
      <c r="Q232" s="8">
        <v>4294.1126760563393</v>
      </c>
      <c r="R232" s="18">
        <v>130337.05500000002</v>
      </c>
      <c r="S232" s="18">
        <v>130337.06000000001</v>
      </c>
      <c r="T232" s="8">
        <v>0</v>
      </c>
      <c r="U232" s="8">
        <v>137196.90000000002</v>
      </c>
      <c r="V232" s="18">
        <v>137196.90000000002</v>
      </c>
      <c r="W232" s="8">
        <v>0</v>
      </c>
      <c r="X232" s="8">
        <v>0</v>
      </c>
      <c r="Y232" s="8">
        <v>3036.021741894469</v>
      </c>
      <c r="Z232" s="18">
        <v>453687.90899999993</v>
      </c>
      <c r="AA232" s="8">
        <v>450315.05</v>
      </c>
      <c r="AB232" s="8">
        <v>3372.8589999999385</v>
      </c>
      <c r="AC232" s="8">
        <v>477566.22</v>
      </c>
      <c r="AD232" s="18">
        <v>477566.22</v>
      </c>
      <c r="AE232" s="8">
        <v>0</v>
      </c>
      <c r="AF232" s="8">
        <v>0</v>
      </c>
      <c r="AG232" s="8">
        <v>325.45983085113221</v>
      </c>
      <c r="AH232" s="8">
        <v>533853.85</v>
      </c>
      <c r="AI232" s="8">
        <v>533663.91</v>
      </c>
      <c r="AJ232" s="8">
        <v>189.93999999994412</v>
      </c>
      <c r="AK232" s="8">
        <v>658428.02</v>
      </c>
      <c r="AL232" s="8">
        <v>646813.15000000014</v>
      </c>
      <c r="AM232" s="8">
        <v>11614.869999999879</v>
      </c>
      <c r="AN232" s="8">
        <v>0</v>
      </c>
      <c r="AO232" s="7">
        <v>0</v>
      </c>
      <c r="AP232" s="7">
        <v>0</v>
      </c>
      <c r="AQ232" s="7">
        <v>0</v>
      </c>
      <c r="AR232" s="7">
        <v>0</v>
      </c>
    </row>
    <row r="233" spans="1:44" x14ac:dyDescent="0.25">
      <c r="A233" s="7">
        <v>23062</v>
      </c>
      <c r="B233" s="5" t="s">
        <v>234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57729.19000000009</v>
      </c>
      <c r="I233" s="8">
        <v>8397.2936245312158</v>
      </c>
      <c r="J233" s="8">
        <v>139741.33000000002</v>
      </c>
      <c r="K233" s="8">
        <v>133556.62</v>
      </c>
      <c r="L233" s="8">
        <v>6184.710000000021</v>
      </c>
      <c r="M233" s="8">
        <v>190324.66</v>
      </c>
      <c r="N233" s="8">
        <v>150587.96</v>
      </c>
      <c r="O233" s="8">
        <v>39736.700000000012</v>
      </c>
      <c r="P233" s="8">
        <v>0</v>
      </c>
      <c r="Q233" s="8">
        <v>5580.8056338028155</v>
      </c>
      <c r="R233" s="8">
        <v>121413.65000000001</v>
      </c>
      <c r="S233" s="8">
        <v>115693.11</v>
      </c>
      <c r="T233" s="8">
        <v>5720.5400000000081</v>
      </c>
      <c r="U233" s="8">
        <v>178306.73999999996</v>
      </c>
      <c r="V233" s="8">
        <v>139701.56</v>
      </c>
      <c r="W233" s="8">
        <v>38605.179999999964</v>
      </c>
      <c r="X233" s="8">
        <v>0</v>
      </c>
      <c r="Y233" s="8">
        <v>2896.1859504132231</v>
      </c>
      <c r="Z233" s="8">
        <v>371896.84</v>
      </c>
      <c r="AA233" s="8">
        <v>354267.62999999995</v>
      </c>
      <c r="AB233" s="8">
        <v>17629.210000000079</v>
      </c>
      <c r="AC233" s="8">
        <v>455570.05</v>
      </c>
      <c r="AD233" s="8">
        <v>406025.78999999992</v>
      </c>
      <c r="AE233" s="8">
        <v>49544.260000000068</v>
      </c>
      <c r="AF233" s="8">
        <v>0</v>
      </c>
      <c r="AG233" s="8">
        <v>309.99243229349457</v>
      </c>
      <c r="AH233" s="8">
        <v>487991.23</v>
      </c>
      <c r="AI233" s="8">
        <v>459796.5</v>
      </c>
      <c r="AJ233" s="8">
        <v>28194.729999999981</v>
      </c>
      <c r="AK233" s="8">
        <v>627136.39</v>
      </c>
      <c r="AL233" s="8">
        <v>559289.81999999995</v>
      </c>
      <c r="AM233" s="8">
        <v>67846.570000000065</v>
      </c>
      <c r="AN233" s="8">
        <v>0</v>
      </c>
      <c r="AO233" s="7">
        <v>0</v>
      </c>
      <c r="AP233" s="7">
        <v>0</v>
      </c>
      <c r="AQ233" s="7">
        <v>0</v>
      </c>
      <c r="AR233" s="7">
        <v>0</v>
      </c>
    </row>
    <row r="234" spans="1:44" x14ac:dyDescent="0.25">
      <c r="A234" s="7">
        <v>23064</v>
      </c>
      <c r="B234" s="5" t="s">
        <v>235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68560.268999999855</v>
      </c>
      <c r="I234" s="8">
        <v>12774.690050739024</v>
      </c>
      <c r="J234" s="8">
        <v>226481.72</v>
      </c>
      <c r="K234" s="8">
        <v>213288.53999999998</v>
      </c>
      <c r="L234" s="8">
        <v>13193.180000000022</v>
      </c>
      <c r="M234" s="8">
        <v>289538.34999999998</v>
      </c>
      <c r="N234" s="8">
        <v>240036.00999999998</v>
      </c>
      <c r="O234" s="8">
        <v>49502.34</v>
      </c>
      <c r="P234" s="8">
        <v>0</v>
      </c>
      <c r="Q234" s="8">
        <v>8629.9881064162746</v>
      </c>
      <c r="R234" s="8">
        <v>184900.65000000002</v>
      </c>
      <c r="S234" s="8">
        <v>175821.66</v>
      </c>
      <c r="T234" s="8">
        <v>9078.9900000000198</v>
      </c>
      <c r="U234" s="8">
        <v>275728.12</v>
      </c>
      <c r="V234" s="8">
        <v>213526.47</v>
      </c>
      <c r="W234" s="8">
        <v>62201.649999999994</v>
      </c>
      <c r="X234" s="8">
        <v>0</v>
      </c>
      <c r="Y234" s="8">
        <v>3869.5881754609022</v>
      </c>
      <c r="Z234" s="18">
        <v>578251.90899999999</v>
      </c>
      <c r="AA234" s="18">
        <v>578251.91000000015</v>
      </c>
      <c r="AB234" s="8">
        <v>0</v>
      </c>
      <c r="AC234" s="8">
        <v>608686.22</v>
      </c>
      <c r="AD234" s="18">
        <v>608686.22</v>
      </c>
      <c r="AE234" s="8">
        <v>0</v>
      </c>
      <c r="AF234" s="8">
        <v>0</v>
      </c>
      <c r="AG234" s="8">
        <v>573.378726391079</v>
      </c>
      <c r="AH234" s="8">
        <v>701167.71</v>
      </c>
      <c r="AI234" s="8">
        <v>654879.61</v>
      </c>
      <c r="AJ234" s="8">
        <v>46288.099999999977</v>
      </c>
      <c r="AK234" s="8">
        <v>1159985.3</v>
      </c>
      <c r="AL234" s="8">
        <v>822048.44</v>
      </c>
      <c r="AM234" s="8">
        <v>337936.8600000001</v>
      </c>
      <c r="AN234" s="8">
        <v>0</v>
      </c>
      <c r="AO234" s="7">
        <v>0</v>
      </c>
      <c r="AP234" s="7">
        <v>0</v>
      </c>
      <c r="AQ234" s="7">
        <v>0</v>
      </c>
      <c r="AR234" s="7">
        <v>0</v>
      </c>
    </row>
    <row r="235" spans="1:44" x14ac:dyDescent="0.25">
      <c r="A235" s="7">
        <v>23069</v>
      </c>
      <c r="B235" s="5" t="s">
        <v>236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76453.71000000005</v>
      </c>
      <c r="I235" s="8">
        <v>9986.9340392675949</v>
      </c>
      <c r="J235" s="8">
        <v>176757.44</v>
      </c>
      <c r="K235" s="8">
        <v>166087.35999999999</v>
      </c>
      <c r="L235" s="8">
        <v>10670.080000000016</v>
      </c>
      <c r="M235" s="8">
        <v>226353.86000000004</v>
      </c>
      <c r="N235" s="8">
        <v>184232.78999999998</v>
      </c>
      <c r="O235" s="8">
        <v>42121.070000000065</v>
      </c>
      <c r="P235" s="8">
        <v>0</v>
      </c>
      <c r="Q235" s="8">
        <v>5761.121126760564</v>
      </c>
      <c r="R235" s="8">
        <v>153174.16999999998</v>
      </c>
      <c r="S235" s="8">
        <v>144393.85</v>
      </c>
      <c r="T235" s="8">
        <v>8780.3199999999779</v>
      </c>
      <c r="U235" s="8">
        <v>184067.82</v>
      </c>
      <c r="V235" s="8">
        <v>169972.69</v>
      </c>
      <c r="W235" s="8">
        <v>14095.130000000005</v>
      </c>
      <c r="X235" s="8">
        <v>0</v>
      </c>
      <c r="Y235" s="8">
        <v>4039.3101080737442</v>
      </c>
      <c r="Z235" s="8">
        <v>471418.98</v>
      </c>
      <c r="AA235" s="8">
        <v>441339.65</v>
      </c>
      <c r="AB235" s="8">
        <v>30079.329999999958</v>
      </c>
      <c r="AC235" s="8">
        <v>635383.48</v>
      </c>
      <c r="AD235" s="8">
        <v>491403.88</v>
      </c>
      <c r="AE235" s="8">
        <v>143979.59999999998</v>
      </c>
      <c r="AF235" s="8">
        <v>0</v>
      </c>
      <c r="AG235" s="8">
        <v>473.64493072409755</v>
      </c>
      <c r="AH235" s="8">
        <v>773927.47000000009</v>
      </c>
      <c r="AI235" s="8">
        <v>747003.49</v>
      </c>
      <c r="AJ235" s="8">
        <v>26923.980000000098</v>
      </c>
      <c r="AK235" s="8">
        <v>958216.85</v>
      </c>
      <c r="AL235" s="8">
        <v>922265.96</v>
      </c>
      <c r="AM235" s="8">
        <v>35950.890000000014</v>
      </c>
      <c r="AN235" s="8">
        <v>0</v>
      </c>
      <c r="AO235" s="7">
        <v>0</v>
      </c>
      <c r="AP235" s="7">
        <v>0</v>
      </c>
      <c r="AQ235" s="7">
        <v>0</v>
      </c>
      <c r="AR235" s="7">
        <v>0</v>
      </c>
    </row>
    <row r="236" spans="1:44" x14ac:dyDescent="0.25">
      <c r="A236" s="7">
        <v>27849</v>
      </c>
      <c r="B236" s="5" t="s">
        <v>237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20892.239999999991</v>
      </c>
      <c r="I236" s="8">
        <v>9811.477167438783</v>
      </c>
      <c r="J236" s="8">
        <v>200784.81</v>
      </c>
      <c r="K236" s="8">
        <v>199683.40999999997</v>
      </c>
      <c r="L236" s="8">
        <v>1101.4000000000233</v>
      </c>
      <c r="M236" s="8">
        <v>222377.13</v>
      </c>
      <c r="N236" s="8">
        <v>221168.86999999997</v>
      </c>
      <c r="O236" s="8">
        <v>1208.2600000000384</v>
      </c>
      <c r="P236" s="8">
        <v>0</v>
      </c>
      <c r="Q236" s="8">
        <v>5638.8225352112668</v>
      </c>
      <c r="R236" s="8">
        <v>167157.52000000002</v>
      </c>
      <c r="S236" s="8">
        <v>166648.66000000003</v>
      </c>
      <c r="T236" s="8">
        <v>508.85999999998603</v>
      </c>
      <c r="U236" s="8">
        <v>180160.37999999998</v>
      </c>
      <c r="V236" s="18">
        <v>180160.37999999998</v>
      </c>
      <c r="W236" s="8">
        <v>0</v>
      </c>
      <c r="X236" s="8">
        <v>0</v>
      </c>
      <c r="Y236" s="8">
        <v>4235.7233947870309</v>
      </c>
      <c r="Z236" s="8">
        <v>572151.07999999996</v>
      </c>
      <c r="AA236" s="8">
        <v>567525.12</v>
      </c>
      <c r="AB236" s="8">
        <v>4625.9599999999627</v>
      </c>
      <c r="AC236" s="8">
        <v>666279.29</v>
      </c>
      <c r="AD236" s="8">
        <v>627630.80000000005</v>
      </c>
      <c r="AE236" s="8">
        <v>38648.489999999991</v>
      </c>
      <c r="AF236" s="8">
        <v>0</v>
      </c>
      <c r="AG236" s="8">
        <v>442.9908109951707</v>
      </c>
      <c r="AH236" s="8">
        <v>609582.49</v>
      </c>
      <c r="AI236" s="8">
        <v>594926.47</v>
      </c>
      <c r="AJ236" s="8">
        <v>14656.020000000019</v>
      </c>
      <c r="AK236" s="8">
        <v>896201.41999999993</v>
      </c>
      <c r="AL236" s="8">
        <v>742264.91999999993</v>
      </c>
      <c r="AM236" s="8">
        <v>153936.5</v>
      </c>
      <c r="AN236" s="8">
        <v>0</v>
      </c>
      <c r="AO236" s="7">
        <v>0</v>
      </c>
      <c r="AP236" s="7">
        <v>0</v>
      </c>
      <c r="AQ236" s="7">
        <v>0</v>
      </c>
      <c r="AR236" s="7">
        <v>0</v>
      </c>
    </row>
    <row r="237" spans="1:44" x14ac:dyDescent="0.25">
      <c r="A237" s="7">
        <v>27851</v>
      </c>
      <c r="B237" s="5" t="s">
        <v>238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75471.370000000024</v>
      </c>
      <c r="I237" s="8">
        <v>9477.4462828149135</v>
      </c>
      <c r="J237" s="8">
        <v>195315.54000000004</v>
      </c>
      <c r="K237" s="8">
        <v>187511.55</v>
      </c>
      <c r="L237" s="8">
        <v>7803.9900000000489</v>
      </c>
      <c r="M237" s="8">
        <v>214806.32</v>
      </c>
      <c r="N237" s="8">
        <v>210076.61</v>
      </c>
      <c r="O237" s="8">
        <v>4729.710000000021</v>
      </c>
      <c r="P237" s="8">
        <v>0</v>
      </c>
      <c r="Q237" s="8">
        <v>5832.8694835680762</v>
      </c>
      <c r="R237" s="8">
        <v>162839.54</v>
      </c>
      <c r="S237" s="8">
        <v>157072.59999999998</v>
      </c>
      <c r="T237" s="8">
        <v>5766.9400000000314</v>
      </c>
      <c r="U237" s="8">
        <v>186360.18000000002</v>
      </c>
      <c r="V237" s="18">
        <v>186360.18000000002</v>
      </c>
      <c r="W237" s="8">
        <v>0</v>
      </c>
      <c r="X237" s="8">
        <v>0</v>
      </c>
      <c r="Y237" s="8">
        <v>3628.5733630006353</v>
      </c>
      <c r="Z237" s="8">
        <v>557293.32000000007</v>
      </c>
      <c r="AA237" s="8">
        <v>532049.07999999996</v>
      </c>
      <c r="AB237" s="8">
        <v>25244.240000000107</v>
      </c>
      <c r="AC237" s="8">
        <v>570774.59</v>
      </c>
      <c r="AD237" s="18">
        <v>570774.59</v>
      </c>
      <c r="AE237" s="8">
        <v>0</v>
      </c>
      <c r="AF237" s="8">
        <v>0</v>
      </c>
      <c r="AG237" s="8">
        <v>478.69518602915377</v>
      </c>
      <c r="AH237" s="8">
        <v>850374.40999999992</v>
      </c>
      <c r="AI237" s="8">
        <v>813718.21000000008</v>
      </c>
      <c r="AJ237" s="8">
        <v>36656.199999999837</v>
      </c>
      <c r="AK237" s="8">
        <v>968433.87000000011</v>
      </c>
      <c r="AL237" s="8">
        <v>1010419.4600000001</v>
      </c>
      <c r="AM237" s="8">
        <v>0</v>
      </c>
      <c r="AN237" s="8">
        <v>0</v>
      </c>
      <c r="AO237" s="7">
        <v>0</v>
      </c>
      <c r="AP237" s="7">
        <v>0</v>
      </c>
      <c r="AQ237" s="7">
        <v>0</v>
      </c>
      <c r="AR237" s="7">
        <v>0</v>
      </c>
    </row>
    <row r="238" spans="1:44" x14ac:dyDescent="0.25">
      <c r="A238" s="7">
        <v>280175</v>
      </c>
      <c r="B238" s="5" t="s">
        <v>239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68898.08149999984</v>
      </c>
      <c r="I238" s="8">
        <v>1052.8594749613942</v>
      </c>
      <c r="J238" s="18">
        <v>22669.906999999996</v>
      </c>
      <c r="K238" s="18">
        <v>22669.909999999974</v>
      </c>
      <c r="L238" s="8">
        <v>0</v>
      </c>
      <c r="M238" s="8">
        <v>23863.059999999998</v>
      </c>
      <c r="N238" s="18">
        <v>23863.059999999998</v>
      </c>
      <c r="O238" s="8">
        <v>0</v>
      </c>
      <c r="P238" s="8">
        <v>0</v>
      </c>
      <c r="Q238" s="8">
        <v>634.94553990610336</v>
      </c>
      <c r="R238" s="18">
        <v>19272.184499999999</v>
      </c>
      <c r="S238" s="18">
        <v>19272.180000000022</v>
      </c>
      <c r="T238" s="8">
        <v>4.4999999772699084E-3</v>
      </c>
      <c r="U238" s="8">
        <v>20286.510000000002</v>
      </c>
      <c r="V238" s="18">
        <v>20286.510000000002</v>
      </c>
      <c r="W238" s="8">
        <v>0</v>
      </c>
      <c r="X238" s="8">
        <v>0</v>
      </c>
      <c r="Y238" s="8">
        <v>4822.171646535282</v>
      </c>
      <c r="Z238" s="8">
        <v>754079.45</v>
      </c>
      <c r="AA238" s="8">
        <v>729991</v>
      </c>
      <c r="AB238" s="8">
        <v>24088.449999999953</v>
      </c>
      <c r="AC238" s="8">
        <v>758527.6</v>
      </c>
      <c r="AD238" s="18">
        <v>758527.6</v>
      </c>
      <c r="AE238" s="8">
        <v>0</v>
      </c>
      <c r="AF238" s="8">
        <v>0</v>
      </c>
      <c r="AG238" s="8">
        <v>759.52814781495442</v>
      </c>
      <c r="AH238" s="8">
        <v>1336489.6099999999</v>
      </c>
      <c r="AI238" s="8">
        <v>1291679.98</v>
      </c>
      <c r="AJ238" s="8">
        <v>44809.629999999888</v>
      </c>
      <c r="AK238" s="8">
        <v>1536578.6099999999</v>
      </c>
      <c r="AL238" s="8">
        <v>1372403.82</v>
      </c>
      <c r="AM238" s="8">
        <v>164174.7899999998</v>
      </c>
      <c r="AN238" s="8">
        <v>0</v>
      </c>
      <c r="AO238" s="7">
        <v>0</v>
      </c>
      <c r="AP238" s="7">
        <v>0</v>
      </c>
      <c r="AQ238" s="7">
        <v>0</v>
      </c>
      <c r="AR238" s="7">
        <v>0</v>
      </c>
    </row>
    <row r="239" spans="1:44" x14ac:dyDescent="0.25">
      <c r="A239" s="7">
        <v>27854</v>
      </c>
      <c r="B239" s="5" t="s">
        <v>240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27156.089999999967</v>
      </c>
      <c r="I239" s="8">
        <v>11206.682991396428</v>
      </c>
      <c r="J239" s="8">
        <v>196034.64</v>
      </c>
      <c r="K239" s="8">
        <v>194228.77000000002</v>
      </c>
      <c r="L239" s="8">
        <v>1805.8699999999953</v>
      </c>
      <c r="M239" s="8">
        <v>253999.47000000003</v>
      </c>
      <c r="N239" s="8">
        <v>220724.64</v>
      </c>
      <c r="O239" s="8">
        <v>33274.830000000016</v>
      </c>
      <c r="P239" s="8">
        <v>0</v>
      </c>
      <c r="Q239" s="8">
        <v>6207.7467918622842</v>
      </c>
      <c r="R239" s="8">
        <v>156469.78999999998</v>
      </c>
      <c r="S239" s="8">
        <v>156044.68</v>
      </c>
      <c r="T239" s="8">
        <v>425.10999999998603</v>
      </c>
      <c r="U239" s="8">
        <v>198337.50999999998</v>
      </c>
      <c r="V239" s="8">
        <v>193394.77</v>
      </c>
      <c r="W239" s="8">
        <v>4942.7399999999907</v>
      </c>
      <c r="X239" s="8">
        <v>0</v>
      </c>
      <c r="Y239" s="8">
        <v>5826.2706293706287</v>
      </c>
      <c r="Z239" s="8">
        <v>592902.98</v>
      </c>
      <c r="AA239" s="8">
        <v>582272.37</v>
      </c>
      <c r="AB239" s="8">
        <v>10630.609999999986</v>
      </c>
      <c r="AC239" s="8">
        <v>916472.37</v>
      </c>
      <c r="AD239" s="8">
        <v>678363.04</v>
      </c>
      <c r="AE239" s="8">
        <v>238109.32999999996</v>
      </c>
      <c r="AF239" s="8">
        <v>0</v>
      </c>
      <c r="AG239" s="8">
        <v>517.00577340378732</v>
      </c>
      <c r="AH239" s="8">
        <v>798720.45</v>
      </c>
      <c r="AI239" s="8">
        <v>784425.95</v>
      </c>
      <c r="AJ239" s="8">
        <v>14294.5</v>
      </c>
      <c r="AK239" s="8">
        <v>1045938.87</v>
      </c>
      <c r="AL239" s="8">
        <v>981635.78999999992</v>
      </c>
      <c r="AM239" s="8">
        <v>64303.080000000075</v>
      </c>
      <c r="AN239" s="8">
        <v>0</v>
      </c>
      <c r="AO239" s="7">
        <v>0</v>
      </c>
      <c r="AP239" s="7">
        <v>0</v>
      </c>
      <c r="AQ239" s="7">
        <v>0</v>
      </c>
      <c r="AR239" s="7">
        <v>0</v>
      </c>
    </row>
    <row r="240" spans="1:44" x14ac:dyDescent="0.25">
      <c r="A240" s="7">
        <v>27855</v>
      </c>
      <c r="B240" s="5" t="s">
        <v>241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99049.049999999756</v>
      </c>
      <c r="I240" s="8">
        <v>10930.579307302007</v>
      </c>
      <c r="J240" s="8">
        <v>224242.58</v>
      </c>
      <c r="K240" s="8">
        <v>209008.47</v>
      </c>
      <c r="L240" s="8">
        <v>15234.109999999986</v>
      </c>
      <c r="M240" s="8">
        <v>247741.57999999996</v>
      </c>
      <c r="N240" s="8">
        <v>241955.36</v>
      </c>
      <c r="O240" s="8">
        <v>5786.2199999999721</v>
      </c>
      <c r="P240" s="8">
        <v>0</v>
      </c>
      <c r="Q240" s="8">
        <v>7271.0985915492956</v>
      </c>
      <c r="R240" s="8">
        <v>192958.88</v>
      </c>
      <c r="S240" s="8">
        <v>178889.59000000003</v>
      </c>
      <c r="T240" s="8">
        <v>14069.289999999979</v>
      </c>
      <c r="U240" s="8">
        <v>232311.59999999998</v>
      </c>
      <c r="V240" s="8">
        <v>225333.39</v>
      </c>
      <c r="W240" s="8">
        <v>6978.2099999999627</v>
      </c>
      <c r="X240" s="8">
        <v>0</v>
      </c>
      <c r="Y240" s="8">
        <v>3951.7890654799744</v>
      </c>
      <c r="Z240" s="8">
        <v>612834.36999999988</v>
      </c>
      <c r="AA240" s="8">
        <v>577404.35000000009</v>
      </c>
      <c r="AB240" s="8">
        <v>35430.019999999786</v>
      </c>
      <c r="AC240" s="8">
        <v>621616.42000000004</v>
      </c>
      <c r="AD240" s="18">
        <v>621616.42000000004</v>
      </c>
      <c r="AE240" s="8">
        <v>0</v>
      </c>
      <c r="AF240" s="8">
        <v>0</v>
      </c>
      <c r="AG240" s="8">
        <v>419.97340181012032</v>
      </c>
      <c r="AH240" s="8">
        <v>622052.25</v>
      </c>
      <c r="AI240" s="8">
        <v>587736.62</v>
      </c>
      <c r="AJ240" s="8">
        <v>34315.630000000005</v>
      </c>
      <c r="AK240" s="8">
        <v>849635.59000000008</v>
      </c>
      <c r="AL240" s="8">
        <v>741201.98</v>
      </c>
      <c r="AM240" s="8">
        <v>108433.6100000001</v>
      </c>
      <c r="AN240" s="8">
        <v>0</v>
      </c>
      <c r="AO240" s="7">
        <v>0</v>
      </c>
      <c r="AP240" s="7">
        <v>0</v>
      </c>
      <c r="AQ240" s="7">
        <v>0</v>
      </c>
      <c r="AR240" s="7">
        <v>0</v>
      </c>
    </row>
    <row r="241" spans="1:44" x14ac:dyDescent="0.25">
      <c r="A241" s="7">
        <v>27856</v>
      </c>
      <c r="B241" s="5" t="s">
        <v>242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208557.37000000011</v>
      </c>
      <c r="I241" s="8">
        <v>11527.688947716744</v>
      </c>
      <c r="J241" s="8">
        <v>229967.8</v>
      </c>
      <c r="K241" s="8">
        <v>196801.31</v>
      </c>
      <c r="L241" s="8">
        <v>33166.489999999991</v>
      </c>
      <c r="M241" s="8">
        <v>261275.06999999998</v>
      </c>
      <c r="N241" s="8">
        <v>213613.22999999998</v>
      </c>
      <c r="O241" s="8">
        <v>47661.84</v>
      </c>
      <c r="P241" s="8">
        <v>0</v>
      </c>
      <c r="Q241" s="8">
        <v>7608.7943661971831</v>
      </c>
      <c r="R241" s="8">
        <v>196252.07</v>
      </c>
      <c r="S241" s="8">
        <v>172028.66999999998</v>
      </c>
      <c r="T241" s="8">
        <v>24223.400000000023</v>
      </c>
      <c r="U241" s="8">
        <v>243100.97999999998</v>
      </c>
      <c r="V241" s="8">
        <v>195727.68999999997</v>
      </c>
      <c r="W241" s="8">
        <v>47373.290000000008</v>
      </c>
      <c r="X241" s="8">
        <v>0</v>
      </c>
      <c r="Y241" s="8">
        <v>4246.203242212333</v>
      </c>
      <c r="Z241" s="8">
        <v>631130.87000000011</v>
      </c>
      <c r="AA241" s="8">
        <v>521433.42999999993</v>
      </c>
      <c r="AB241" s="8">
        <v>109697.44000000018</v>
      </c>
      <c r="AC241" s="8">
        <v>667927.77</v>
      </c>
      <c r="AD241" s="8">
        <v>573218.59</v>
      </c>
      <c r="AE241" s="8">
        <v>94709.180000000051</v>
      </c>
      <c r="AF241" s="8">
        <v>0</v>
      </c>
      <c r="AG241" s="8">
        <v>671.21127790931598</v>
      </c>
      <c r="AH241" s="8">
        <v>915969.73</v>
      </c>
      <c r="AI241" s="8">
        <v>874499.69000000006</v>
      </c>
      <c r="AJ241" s="8">
        <v>41470.039999999921</v>
      </c>
      <c r="AK241" s="8">
        <v>1357907.4</v>
      </c>
      <c r="AL241" s="8">
        <v>1035477.42</v>
      </c>
      <c r="AM241" s="8">
        <v>322429.97999999986</v>
      </c>
      <c r="AN241" s="8">
        <v>0</v>
      </c>
      <c r="AO241" s="7">
        <v>0</v>
      </c>
      <c r="AP241" s="7">
        <v>0</v>
      </c>
      <c r="AQ241" s="7">
        <v>0</v>
      </c>
      <c r="AR241" s="7">
        <v>0</v>
      </c>
    </row>
    <row r="242" spans="1:44" x14ac:dyDescent="0.25">
      <c r="A242" s="7">
        <v>27857</v>
      </c>
      <c r="B242" s="5" t="s">
        <v>243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156519.70300000007</v>
      </c>
      <c r="I242" s="8">
        <v>8444.1005956320314</v>
      </c>
      <c r="J242" s="18">
        <v>181816.26299999998</v>
      </c>
      <c r="K242" s="8">
        <v>160368.71</v>
      </c>
      <c r="L242" s="8">
        <v>21447.552999999985</v>
      </c>
      <c r="M242" s="8">
        <v>191385.53999999998</v>
      </c>
      <c r="N242" s="8">
        <v>174194.12</v>
      </c>
      <c r="O242" s="8">
        <v>17191.419999999984</v>
      </c>
      <c r="P242" s="8">
        <v>0</v>
      </c>
      <c r="Q242" s="8">
        <v>5012.5258215962458</v>
      </c>
      <c r="R242" s="18">
        <v>152142.69000000003</v>
      </c>
      <c r="S242" s="8">
        <v>141132.19999999998</v>
      </c>
      <c r="T242" s="8">
        <v>11010.490000000049</v>
      </c>
      <c r="U242" s="8">
        <v>160150.20000000004</v>
      </c>
      <c r="V242" s="18">
        <v>160150.20000000004</v>
      </c>
      <c r="W242" s="8">
        <v>0</v>
      </c>
      <c r="X242" s="8">
        <v>0</v>
      </c>
      <c r="Y242" s="8">
        <v>3796.610171646535</v>
      </c>
      <c r="Z242" s="8">
        <v>517237.33000000007</v>
      </c>
      <c r="AA242" s="8">
        <v>417917.13</v>
      </c>
      <c r="AB242" s="8">
        <v>99320.20000000007</v>
      </c>
      <c r="AC242" s="8">
        <v>597206.78</v>
      </c>
      <c r="AD242" s="8">
        <v>463170.76</v>
      </c>
      <c r="AE242" s="8">
        <v>134036.02000000002</v>
      </c>
      <c r="AF242" s="8">
        <v>0</v>
      </c>
      <c r="AG242" s="8">
        <v>449.67187492276588</v>
      </c>
      <c r="AH242" s="8">
        <v>611513.93000000005</v>
      </c>
      <c r="AI242" s="8">
        <v>586772.47000000009</v>
      </c>
      <c r="AJ242" s="8">
        <v>24741.459999999963</v>
      </c>
      <c r="AK242" s="8">
        <v>909717.67999999993</v>
      </c>
      <c r="AL242" s="8">
        <v>721833.92000000016</v>
      </c>
      <c r="AM242" s="8">
        <v>187883.75999999978</v>
      </c>
      <c r="AN242" s="8">
        <v>0</v>
      </c>
      <c r="AO242" s="7">
        <v>0</v>
      </c>
      <c r="AP242" s="7">
        <v>0</v>
      </c>
      <c r="AQ242" s="7">
        <v>0</v>
      </c>
      <c r="AR242" s="7">
        <v>0</v>
      </c>
    </row>
    <row r="243" spans="1:44" x14ac:dyDescent="0.25">
      <c r="A243" s="7">
        <v>27858</v>
      </c>
      <c r="B243" s="5" t="s">
        <v>244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54063.460000000021</v>
      </c>
      <c r="I243" s="8">
        <v>11269.72821530995</v>
      </c>
      <c r="J243" s="8">
        <v>225841.66</v>
      </c>
      <c r="K243" s="8">
        <v>217688.24</v>
      </c>
      <c r="L243" s="8">
        <v>8153.4200000000128</v>
      </c>
      <c r="M243" s="8">
        <v>255428.39</v>
      </c>
      <c r="N243" s="8">
        <v>238237.82</v>
      </c>
      <c r="O243" s="8">
        <v>17190.570000000007</v>
      </c>
      <c r="P243" s="8">
        <v>0</v>
      </c>
      <c r="Q243" s="8">
        <v>7093.9561815336456</v>
      </c>
      <c r="R243" s="8">
        <v>191536.69</v>
      </c>
      <c r="S243" s="8">
        <v>184478.25999999998</v>
      </c>
      <c r="T243" s="8">
        <v>7058.4300000000221</v>
      </c>
      <c r="U243" s="8">
        <v>226651.89999999997</v>
      </c>
      <c r="V243" s="8">
        <v>213446.22999999998</v>
      </c>
      <c r="W243" s="8">
        <v>13205.669999999984</v>
      </c>
      <c r="X243" s="8">
        <v>0</v>
      </c>
      <c r="Y243" s="8">
        <v>4146.0239033693579</v>
      </c>
      <c r="Z243" s="8">
        <v>626558.60000000009</v>
      </c>
      <c r="AA243" s="8">
        <v>605133.41000000015</v>
      </c>
      <c r="AB243" s="8">
        <v>21425.189999999944</v>
      </c>
      <c r="AC243" s="8">
        <v>652169.56000000006</v>
      </c>
      <c r="AD243" s="18">
        <v>652169.56000000006</v>
      </c>
      <c r="AE243" s="8">
        <v>0</v>
      </c>
      <c r="AF243" s="8">
        <v>0</v>
      </c>
      <c r="AG243" s="8">
        <v>489.95012530461133</v>
      </c>
      <c r="AH243" s="8">
        <v>705672.48</v>
      </c>
      <c r="AI243" s="8">
        <v>688246.05999999994</v>
      </c>
      <c r="AJ243" s="8">
        <v>17426.420000000042</v>
      </c>
      <c r="AK243" s="8">
        <v>991203.4</v>
      </c>
      <c r="AL243" s="8">
        <v>817786.42999999993</v>
      </c>
      <c r="AM243" s="8">
        <v>173416.97000000009</v>
      </c>
      <c r="AN243" s="8">
        <v>0</v>
      </c>
      <c r="AO243" s="7">
        <v>0</v>
      </c>
      <c r="AP243" s="7">
        <v>0</v>
      </c>
      <c r="AQ243" s="7">
        <v>0</v>
      </c>
      <c r="AR243" s="7">
        <v>0</v>
      </c>
    </row>
    <row r="244" spans="1:44" x14ac:dyDescent="0.25">
      <c r="A244" s="7">
        <v>27859</v>
      </c>
      <c r="B244" s="5" t="s">
        <v>245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51260.220000000088</v>
      </c>
      <c r="I244" s="8">
        <v>10276.994484888595</v>
      </c>
      <c r="J244" s="8">
        <v>213623.04000000001</v>
      </c>
      <c r="K244" s="8">
        <v>207227.41999999998</v>
      </c>
      <c r="L244" s="8">
        <v>6395.6200000000244</v>
      </c>
      <c r="M244" s="8">
        <v>232928.08</v>
      </c>
      <c r="N244" s="8">
        <v>232038.27</v>
      </c>
      <c r="O244" s="8">
        <v>889.80999999999767</v>
      </c>
      <c r="P244" s="8">
        <v>0</v>
      </c>
      <c r="Q244" s="8">
        <v>6221.4976525821603</v>
      </c>
      <c r="R244" s="8">
        <v>177089.22</v>
      </c>
      <c r="S244" s="8">
        <v>172112.56</v>
      </c>
      <c r="T244" s="8">
        <v>4976.6600000000035</v>
      </c>
      <c r="U244" s="8">
        <v>198776.85</v>
      </c>
      <c r="V244" s="18">
        <v>198776.85</v>
      </c>
      <c r="W244" s="8">
        <v>0</v>
      </c>
      <c r="X244" s="8">
        <v>0</v>
      </c>
      <c r="Y244" s="8">
        <v>4076.0523839796565</v>
      </c>
      <c r="Z244" s="8">
        <v>612297.36</v>
      </c>
      <c r="AA244" s="8">
        <v>589509.46</v>
      </c>
      <c r="AB244" s="8">
        <v>22787.900000000023</v>
      </c>
      <c r="AC244" s="8">
        <v>641163.04</v>
      </c>
      <c r="AD244" s="18">
        <v>641163.04</v>
      </c>
      <c r="AE244" s="8">
        <v>0</v>
      </c>
      <c r="AF244" s="8">
        <v>0</v>
      </c>
      <c r="AG244" s="8">
        <v>553.23558255522551</v>
      </c>
      <c r="AH244" s="8">
        <v>820585</v>
      </c>
      <c r="AI244" s="8">
        <v>803484.96</v>
      </c>
      <c r="AJ244" s="8">
        <v>17100.040000000037</v>
      </c>
      <c r="AK244" s="8">
        <v>1119234.31</v>
      </c>
      <c r="AL244" s="8">
        <v>1007349.24</v>
      </c>
      <c r="AM244" s="8">
        <v>111885.07000000007</v>
      </c>
      <c r="AN244" s="8">
        <v>0</v>
      </c>
      <c r="AO244" s="7">
        <v>0</v>
      </c>
      <c r="AP244" s="7">
        <v>0</v>
      </c>
      <c r="AQ244" s="7">
        <v>0</v>
      </c>
      <c r="AR244" s="7">
        <v>0</v>
      </c>
    </row>
    <row r="245" spans="1:44" x14ac:dyDescent="0.25">
      <c r="A245" s="7">
        <v>27860</v>
      </c>
      <c r="B245" s="5" t="s">
        <v>246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51485.129999999976</v>
      </c>
      <c r="I245" s="8">
        <v>9679.4480476505614</v>
      </c>
      <c r="J245" s="8">
        <v>205041.78999999998</v>
      </c>
      <c r="K245" s="8">
        <v>196590.43</v>
      </c>
      <c r="L245" s="8">
        <v>8451.359999999986</v>
      </c>
      <c r="M245" s="8">
        <v>219384.68999999997</v>
      </c>
      <c r="N245" s="8">
        <v>210402.69</v>
      </c>
      <c r="O245" s="8">
        <v>8981.9999999999709</v>
      </c>
      <c r="P245" s="8">
        <v>0</v>
      </c>
      <c r="Q245" s="8">
        <v>5278.2031298904549</v>
      </c>
      <c r="R245" s="8">
        <v>167025</v>
      </c>
      <c r="S245" s="8">
        <v>160858.13999999998</v>
      </c>
      <c r="T245" s="8">
        <v>6166.8600000000151</v>
      </c>
      <c r="U245" s="8">
        <v>168638.59000000003</v>
      </c>
      <c r="V245" s="18">
        <v>168638.59000000003</v>
      </c>
      <c r="W245" s="8">
        <v>0</v>
      </c>
      <c r="X245" s="8">
        <v>0</v>
      </c>
      <c r="Y245" s="8">
        <v>4242.1172917991098</v>
      </c>
      <c r="Z245" s="8">
        <v>597986.12</v>
      </c>
      <c r="AA245" s="8">
        <v>568255.39</v>
      </c>
      <c r="AB245" s="8">
        <v>29730.729999999981</v>
      </c>
      <c r="AC245" s="8">
        <v>667285.05000000005</v>
      </c>
      <c r="AD245" s="8">
        <v>611370.44000000006</v>
      </c>
      <c r="AE245" s="8">
        <v>55914.609999999986</v>
      </c>
      <c r="AF245" s="8">
        <v>0</v>
      </c>
      <c r="AG245" s="8">
        <v>370.42399916957891</v>
      </c>
      <c r="AH245" s="8">
        <v>486280.27</v>
      </c>
      <c r="AI245" s="8">
        <v>479144.09</v>
      </c>
      <c r="AJ245" s="8">
        <v>7136.179999999993</v>
      </c>
      <c r="AK245" s="8">
        <v>749393.67999999993</v>
      </c>
      <c r="AL245" s="8">
        <v>566240.25</v>
      </c>
      <c r="AM245" s="8">
        <v>183153.42999999993</v>
      </c>
      <c r="AN245" s="8">
        <v>0</v>
      </c>
      <c r="AO245" s="7">
        <v>0</v>
      </c>
      <c r="AP245" s="7">
        <v>0</v>
      </c>
      <c r="AQ245" s="7">
        <v>0</v>
      </c>
      <c r="AR245" s="7">
        <v>0</v>
      </c>
    </row>
    <row r="246" spans="1:44" x14ac:dyDescent="0.25">
      <c r="A246" s="7">
        <v>27861</v>
      </c>
      <c r="B246" s="5" t="s">
        <v>247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136511.9399999998</v>
      </c>
      <c r="I246" s="8">
        <v>11973.766600485329</v>
      </c>
      <c r="J246" s="8">
        <v>244404.43</v>
      </c>
      <c r="K246" s="8">
        <v>226393.98</v>
      </c>
      <c r="L246" s="8">
        <v>18010.449999999983</v>
      </c>
      <c r="M246" s="8">
        <v>271385.42</v>
      </c>
      <c r="N246" s="8">
        <v>240929.93000000002</v>
      </c>
      <c r="O246" s="8">
        <v>30455.489999999962</v>
      </c>
      <c r="P246" s="8">
        <v>0</v>
      </c>
      <c r="Q246" s="8">
        <v>7738.292331768389</v>
      </c>
      <c r="R246" s="8">
        <v>211945.83000000002</v>
      </c>
      <c r="S246" s="8">
        <v>200563.75</v>
      </c>
      <c r="T246" s="8">
        <v>11382.080000000016</v>
      </c>
      <c r="U246" s="8">
        <v>247238.44000000003</v>
      </c>
      <c r="V246" s="8">
        <v>221054.55</v>
      </c>
      <c r="W246" s="8">
        <v>26183.890000000043</v>
      </c>
      <c r="X246" s="8">
        <v>0</v>
      </c>
      <c r="Y246" s="8">
        <v>4217.8435473617292</v>
      </c>
      <c r="Z246" s="8">
        <v>653733.18999999994</v>
      </c>
      <c r="AA246" s="8">
        <v>585022.61</v>
      </c>
      <c r="AB246" s="8">
        <v>68710.579999999958</v>
      </c>
      <c r="AC246" s="8">
        <v>663466.79</v>
      </c>
      <c r="AD246" s="8">
        <v>628098.75</v>
      </c>
      <c r="AE246" s="8">
        <v>35368.040000000037</v>
      </c>
      <c r="AF246" s="8">
        <v>0</v>
      </c>
      <c r="AG246" s="8">
        <v>507.67081218148655</v>
      </c>
      <c r="AH246" s="8">
        <v>855934.78999999992</v>
      </c>
      <c r="AI246" s="8">
        <v>817525.96000000008</v>
      </c>
      <c r="AJ246" s="8">
        <v>38408.829999999842</v>
      </c>
      <c r="AK246" s="8">
        <v>1027053.59</v>
      </c>
      <c r="AL246" s="8">
        <v>949596.54</v>
      </c>
      <c r="AM246" s="8">
        <v>77457.04999999993</v>
      </c>
      <c r="AN246" s="8">
        <v>0</v>
      </c>
      <c r="AO246" s="7">
        <v>0</v>
      </c>
      <c r="AP246" s="7">
        <v>0</v>
      </c>
      <c r="AQ246" s="7">
        <v>0</v>
      </c>
      <c r="AR246" s="7">
        <v>0</v>
      </c>
    </row>
    <row r="247" spans="1:44" x14ac:dyDescent="0.25">
      <c r="A247" s="7">
        <v>27862</v>
      </c>
      <c r="B247" s="5" t="s">
        <v>248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249199.99</v>
      </c>
      <c r="I247" s="8">
        <v>9348.6926979925029</v>
      </c>
      <c r="J247" s="8">
        <v>183361.75</v>
      </c>
      <c r="K247" s="8">
        <v>150802.59</v>
      </c>
      <c r="L247" s="8">
        <v>32559.160000000003</v>
      </c>
      <c r="M247" s="8">
        <v>211888.12000000005</v>
      </c>
      <c r="N247" s="8">
        <v>164535.04000000001</v>
      </c>
      <c r="O247" s="8">
        <v>47353.080000000045</v>
      </c>
      <c r="P247" s="8">
        <v>0</v>
      </c>
      <c r="Q247" s="8">
        <v>5873.8704225352103</v>
      </c>
      <c r="R247" s="8">
        <v>155412.35</v>
      </c>
      <c r="S247" s="8">
        <v>133004.63</v>
      </c>
      <c r="T247" s="8">
        <v>22407.72</v>
      </c>
      <c r="U247" s="8">
        <v>187670.15999999997</v>
      </c>
      <c r="V247" s="8">
        <v>152362.62</v>
      </c>
      <c r="W247" s="8">
        <v>35307.539999999979</v>
      </c>
      <c r="X247" s="8">
        <v>0</v>
      </c>
      <c r="Y247" s="8">
        <v>3765.4211061665605</v>
      </c>
      <c r="Z247" s="8">
        <v>497144.63</v>
      </c>
      <c r="AA247" s="8">
        <v>395976.31000000006</v>
      </c>
      <c r="AB247" s="8">
        <v>101168.31999999995</v>
      </c>
      <c r="AC247" s="8">
        <v>592300.74</v>
      </c>
      <c r="AD247" s="8">
        <v>431330.26000000007</v>
      </c>
      <c r="AE247" s="8">
        <v>160970.47999999992</v>
      </c>
      <c r="AF247" s="8">
        <v>0</v>
      </c>
      <c r="AG247" s="8">
        <v>715.27949107050176</v>
      </c>
      <c r="AH247" s="8">
        <v>893651.92</v>
      </c>
      <c r="AI247" s="8">
        <v>800587.13</v>
      </c>
      <c r="AJ247" s="8">
        <v>93064.790000000037</v>
      </c>
      <c r="AK247" s="8">
        <v>1447060.48</v>
      </c>
      <c r="AL247" s="8">
        <v>996206.57000000007</v>
      </c>
      <c r="AM247" s="8">
        <v>450853.90999999992</v>
      </c>
      <c r="AN247" s="8">
        <v>0</v>
      </c>
      <c r="AO247" s="7">
        <v>0</v>
      </c>
      <c r="AP247" s="7">
        <v>0</v>
      </c>
      <c r="AQ247" s="7">
        <v>0</v>
      </c>
      <c r="AR247" s="7">
        <v>0</v>
      </c>
    </row>
    <row r="248" spans="1:44" x14ac:dyDescent="0.25">
      <c r="A248" s="7">
        <v>27863</v>
      </c>
      <c r="B248" s="5" t="s">
        <v>249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85084.81999999992</v>
      </c>
      <c r="I248" s="8">
        <v>13063.548643282593</v>
      </c>
      <c r="J248" s="8">
        <v>229154.66</v>
      </c>
      <c r="K248" s="8">
        <v>215322.21000000002</v>
      </c>
      <c r="L248" s="8">
        <v>13832.449999999983</v>
      </c>
      <c r="M248" s="8">
        <v>296085.32999999996</v>
      </c>
      <c r="N248" s="8">
        <v>231095.29000000004</v>
      </c>
      <c r="O248" s="8">
        <v>64990.039999999921</v>
      </c>
      <c r="P248" s="8">
        <v>0</v>
      </c>
      <c r="Q248" s="8">
        <v>7296.0478873239445</v>
      </c>
      <c r="R248" s="8">
        <v>200052.87</v>
      </c>
      <c r="S248" s="8">
        <v>188249.90999999997</v>
      </c>
      <c r="T248" s="8">
        <v>11802.960000000021</v>
      </c>
      <c r="U248" s="8">
        <v>233108.73</v>
      </c>
      <c r="V248" s="8">
        <v>210484.64999999997</v>
      </c>
      <c r="W248" s="8">
        <v>22624.080000000045</v>
      </c>
      <c r="X248" s="8">
        <v>0</v>
      </c>
      <c r="Y248" s="8">
        <v>5808.4897647806729</v>
      </c>
      <c r="Z248" s="8">
        <v>605615.04</v>
      </c>
      <c r="AA248" s="8">
        <v>568027.76</v>
      </c>
      <c r="AB248" s="8">
        <v>37587.280000000028</v>
      </c>
      <c r="AC248" s="8">
        <v>913675.44</v>
      </c>
      <c r="AD248" s="8">
        <v>613364.44000000006</v>
      </c>
      <c r="AE248" s="8">
        <v>300310.99999999988</v>
      </c>
      <c r="AF248" s="8">
        <v>0</v>
      </c>
      <c r="AG248" s="8">
        <v>641.21083304087358</v>
      </c>
      <c r="AH248" s="8">
        <v>946152.36</v>
      </c>
      <c r="AI248" s="8">
        <v>924290.2300000001</v>
      </c>
      <c r="AJ248" s="8">
        <v>21862.129999999888</v>
      </c>
      <c r="AK248" s="8">
        <v>1297214.4000000001</v>
      </c>
      <c r="AL248" s="8">
        <v>1119639.28</v>
      </c>
      <c r="AM248" s="8">
        <v>177575.12000000011</v>
      </c>
      <c r="AN248" s="8">
        <v>0</v>
      </c>
      <c r="AO248" s="7">
        <v>0</v>
      </c>
      <c r="AP248" s="7">
        <v>0</v>
      </c>
      <c r="AQ248" s="7">
        <v>0</v>
      </c>
      <c r="AR248" s="7">
        <v>0</v>
      </c>
    </row>
    <row r="249" spans="1:44" x14ac:dyDescent="0.25">
      <c r="A249" s="7">
        <v>27864</v>
      </c>
      <c r="B249" s="5" t="s">
        <v>250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53661.23000000004</v>
      </c>
      <c r="I249" s="8">
        <v>9952.219722038386</v>
      </c>
      <c r="J249" s="8">
        <v>192740.83999999997</v>
      </c>
      <c r="K249" s="8">
        <v>188126.84</v>
      </c>
      <c r="L249" s="8">
        <v>4613.9999999999709</v>
      </c>
      <c r="M249" s="8">
        <v>225567.06000000003</v>
      </c>
      <c r="N249" s="8">
        <v>202515.57</v>
      </c>
      <c r="O249" s="8">
        <v>23051.49000000002</v>
      </c>
      <c r="P249" s="8">
        <v>0</v>
      </c>
      <c r="Q249" s="8">
        <v>6060.7586854460096</v>
      </c>
      <c r="R249" s="8">
        <v>164941.19999999998</v>
      </c>
      <c r="S249" s="8">
        <v>161866.25</v>
      </c>
      <c r="T249" s="8">
        <v>3074.9499999999825</v>
      </c>
      <c r="U249" s="8">
        <v>193641.24</v>
      </c>
      <c r="V249" s="8">
        <v>182149.47</v>
      </c>
      <c r="W249" s="8">
        <v>11491.76999999999</v>
      </c>
      <c r="X249" s="8">
        <v>0</v>
      </c>
      <c r="Y249" s="8">
        <v>3945.1949777495233</v>
      </c>
      <c r="Z249" s="8">
        <v>527217.17000000004</v>
      </c>
      <c r="AA249" s="8">
        <v>511706.74999999994</v>
      </c>
      <c r="AB249" s="8">
        <v>15510.4200000001</v>
      </c>
      <c r="AC249" s="8">
        <v>620579.17000000004</v>
      </c>
      <c r="AD249" s="8">
        <v>554505.50999999989</v>
      </c>
      <c r="AE249" s="8">
        <v>66073.660000000149</v>
      </c>
      <c r="AF249" s="8">
        <v>0</v>
      </c>
      <c r="AG249" s="8">
        <v>592.03911876504526</v>
      </c>
      <c r="AH249" s="8">
        <v>689620.16999999993</v>
      </c>
      <c r="AI249" s="8">
        <v>659158.30999999994</v>
      </c>
      <c r="AJ249" s="8">
        <v>30461.859999999986</v>
      </c>
      <c r="AK249" s="8">
        <v>1197736.58</v>
      </c>
      <c r="AL249" s="8">
        <v>801665.78999999992</v>
      </c>
      <c r="AM249" s="8">
        <v>396070.79000000015</v>
      </c>
      <c r="AN249" s="8">
        <v>0</v>
      </c>
      <c r="AO249" s="7">
        <v>0</v>
      </c>
      <c r="AP249" s="7">
        <v>0</v>
      </c>
      <c r="AQ249" s="7">
        <v>0</v>
      </c>
      <c r="AR249" s="7">
        <v>0</v>
      </c>
    </row>
    <row r="250" spans="1:44" x14ac:dyDescent="0.25">
      <c r="A250" s="7">
        <v>27865</v>
      </c>
      <c r="B250" s="5" t="s">
        <v>251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163142.2900000001</v>
      </c>
      <c r="I250" s="8">
        <v>12390.760644165013</v>
      </c>
      <c r="J250" s="8">
        <v>260820.63999999998</v>
      </c>
      <c r="K250" s="8">
        <v>233996.91999999998</v>
      </c>
      <c r="L250" s="8">
        <v>26823.72</v>
      </c>
      <c r="M250" s="8">
        <v>280836.59000000003</v>
      </c>
      <c r="N250" s="8">
        <v>254473.50999999998</v>
      </c>
      <c r="O250" s="8">
        <v>26363.080000000045</v>
      </c>
      <c r="P250" s="8">
        <v>0</v>
      </c>
      <c r="Q250" s="8">
        <v>7759.3355242566522</v>
      </c>
      <c r="R250" s="8">
        <v>228929.21000000002</v>
      </c>
      <c r="S250" s="8">
        <v>205752.58</v>
      </c>
      <c r="T250" s="8">
        <v>23176.630000000034</v>
      </c>
      <c r="U250" s="8">
        <v>247910.77000000002</v>
      </c>
      <c r="V250" s="8">
        <v>234617.58</v>
      </c>
      <c r="W250" s="8">
        <v>13293.190000000031</v>
      </c>
      <c r="X250" s="8">
        <v>0</v>
      </c>
      <c r="Y250" s="8">
        <v>4610.505657978385</v>
      </c>
      <c r="Z250" s="8">
        <v>683920.19000000006</v>
      </c>
      <c r="AA250" s="8">
        <v>603501.37</v>
      </c>
      <c r="AB250" s="8">
        <v>80418.820000000065</v>
      </c>
      <c r="AC250" s="8">
        <v>725232.54</v>
      </c>
      <c r="AD250" s="8">
        <v>659696.06999999995</v>
      </c>
      <c r="AE250" s="8">
        <v>65536.470000000088</v>
      </c>
      <c r="AF250" s="8">
        <v>0</v>
      </c>
      <c r="AG250" s="8">
        <v>530.99074673639564</v>
      </c>
      <c r="AH250" s="8">
        <v>788236.38</v>
      </c>
      <c r="AI250" s="8">
        <v>755513.26</v>
      </c>
      <c r="AJ250" s="8">
        <v>32723.119999999995</v>
      </c>
      <c r="AK250" s="8">
        <v>1074231.45</v>
      </c>
      <c r="AL250" s="8">
        <v>929929.94</v>
      </c>
      <c r="AM250" s="8">
        <v>144301.51</v>
      </c>
      <c r="AN250" s="8">
        <v>0</v>
      </c>
      <c r="AO250" s="7">
        <v>0</v>
      </c>
      <c r="AP250" s="7">
        <v>0</v>
      </c>
      <c r="AQ250" s="7">
        <v>0</v>
      </c>
      <c r="AR250" s="7">
        <v>0</v>
      </c>
    </row>
    <row r="251" spans="1:44" x14ac:dyDescent="0.25">
      <c r="A251" s="7">
        <v>27866</v>
      </c>
      <c r="B251" s="5" t="s">
        <v>252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17296.950000000041</v>
      </c>
      <c r="I251" s="8">
        <v>8390.213986322522</v>
      </c>
      <c r="J251" s="8">
        <v>156588.38</v>
      </c>
      <c r="K251" s="8">
        <v>156568.70000000001</v>
      </c>
      <c r="L251" s="8">
        <v>19.679999999993015</v>
      </c>
      <c r="M251" s="8">
        <v>190164.19999999995</v>
      </c>
      <c r="N251" s="8">
        <v>175945.91</v>
      </c>
      <c r="O251" s="8">
        <v>14218.28999999995</v>
      </c>
      <c r="P251" s="8">
        <v>0</v>
      </c>
      <c r="Q251" s="8">
        <v>5938.3758998435051</v>
      </c>
      <c r="R251" s="8">
        <v>147597.59</v>
      </c>
      <c r="S251" s="8">
        <v>149316.19</v>
      </c>
      <c r="T251" s="8">
        <v>0</v>
      </c>
      <c r="U251" s="8">
        <v>189731.11</v>
      </c>
      <c r="V251" s="8">
        <v>176631.4</v>
      </c>
      <c r="W251" s="8">
        <v>13099.709999999992</v>
      </c>
      <c r="X251" s="8">
        <v>0</v>
      </c>
      <c r="Y251" s="8">
        <v>2796.8987285441826</v>
      </c>
      <c r="Z251" s="8">
        <v>361875.81</v>
      </c>
      <c r="AA251" s="8">
        <v>354914.48</v>
      </c>
      <c r="AB251" s="8">
        <v>6961.3300000000163</v>
      </c>
      <c r="AC251" s="8">
        <v>439952.17</v>
      </c>
      <c r="AD251" s="8">
        <v>408026.81999999995</v>
      </c>
      <c r="AE251" s="8">
        <v>31925.350000000035</v>
      </c>
      <c r="AF251" s="8">
        <v>0</v>
      </c>
      <c r="AG251" s="8">
        <v>491.06458501188791</v>
      </c>
      <c r="AH251" s="8">
        <v>625973.66</v>
      </c>
      <c r="AI251" s="8">
        <v>613939.12</v>
      </c>
      <c r="AJ251" s="8">
        <v>12034.540000000037</v>
      </c>
      <c r="AK251" s="8">
        <v>993458.03</v>
      </c>
      <c r="AL251" s="8">
        <v>758340.22</v>
      </c>
      <c r="AM251" s="8">
        <v>235117.81000000006</v>
      </c>
      <c r="AN251" s="8">
        <v>0</v>
      </c>
      <c r="AO251" s="7">
        <v>0</v>
      </c>
      <c r="AP251" s="7">
        <v>0</v>
      </c>
      <c r="AQ251" s="7">
        <v>0</v>
      </c>
      <c r="AR251" s="7">
        <v>0</v>
      </c>
    </row>
    <row r="252" spans="1:44" x14ac:dyDescent="0.25">
      <c r="A252" s="7">
        <v>27867</v>
      </c>
      <c r="B252" s="5" t="s">
        <v>253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100919.54000000015</v>
      </c>
      <c r="I252" s="8">
        <v>14496.442091330246</v>
      </c>
      <c r="J252" s="8">
        <v>250833.61</v>
      </c>
      <c r="K252" s="8">
        <v>240423.69</v>
      </c>
      <c r="L252" s="8">
        <v>10409.919999999984</v>
      </c>
      <c r="M252" s="8">
        <v>328561.86</v>
      </c>
      <c r="N252" s="8">
        <v>255058</v>
      </c>
      <c r="O252" s="8">
        <v>73503.859999999986</v>
      </c>
      <c r="P252" s="8">
        <v>0</v>
      </c>
      <c r="Q252" s="8">
        <v>8628.8594679186226</v>
      </c>
      <c r="R252" s="8">
        <v>220235.2</v>
      </c>
      <c r="S252" s="8">
        <v>211165.02000000002</v>
      </c>
      <c r="T252" s="8">
        <v>9070.179999999993</v>
      </c>
      <c r="U252" s="8">
        <v>275692.06</v>
      </c>
      <c r="V252" s="8">
        <v>231794.43000000002</v>
      </c>
      <c r="W252" s="8">
        <v>43897.629999999976</v>
      </c>
      <c r="X252" s="8">
        <v>0</v>
      </c>
      <c r="Y252" s="8">
        <v>4574.2983471074376</v>
      </c>
      <c r="Z252" s="8">
        <v>656177.59000000008</v>
      </c>
      <c r="AA252" s="8">
        <v>628715.65999999992</v>
      </c>
      <c r="AB252" s="8">
        <v>27461.930000000168</v>
      </c>
      <c r="AC252" s="8">
        <v>719537.13</v>
      </c>
      <c r="AD252" s="8">
        <v>667903.59999999986</v>
      </c>
      <c r="AE252" s="8">
        <v>51633.530000000144</v>
      </c>
      <c r="AF252" s="8">
        <v>0</v>
      </c>
      <c r="AG252" s="8">
        <v>652.39347625143978</v>
      </c>
      <c r="AH252" s="8">
        <v>1149701.02</v>
      </c>
      <c r="AI252" s="8">
        <v>1095723.51</v>
      </c>
      <c r="AJ252" s="8">
        <v>53977.510000000009</v>
      </c>
      <c r="AK252" s="8">
        <v>1319837.6700000002</v>
      </c>
      <c r="AL252" s="8">
        <v>1268302.3700000001</v>
      </c>
      <c r="AM252" s="8">
        <v>51535.300000000047</v>
      </c>
      <c r="AN252" s="8">
        <v>0</v>
      </c>
      <c r="AO252" s="7">
        <v>0</v>
      </c>
      <c r="AP252" s="7">
        <v>0</v>
      </c>
      <c r="AQ252" s="7">
        <v>0</v>
      </c>
      <c r="AR252" s="7">
        <v>0</v>
      </c>
    </row>
    <row r="253" spans="1:44" x14ac:dyDescent="0.25">
      <c r="A253" s="7">
        <v>27868</v>
      </c>
      <c r="B253" s="5" t="s">
        <v>254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130841.60999999994</v>
      </c>
      <c r="I253" s="8">
        <v>6946.8678579307325</v>
      </c>
      <c r="J253" s="8">
        <v>154882.44</v>
      </c>
      <c r="K253" s="8">
        <v>134500.21</v>
      </c>
      <c r="L253" s="8">
        <v>20382.23000000001</v>
      </c>
      <c r="M253" s="8">
        <v>157450.76000000004</v>
      </c>
      <c r="N253" s="8">
        <v>149658.88</v>
      </c>
      <c r="O253" s="8">
        <v>7791.8800000000338</v>
      </c>
      <c r="P253" s="8">
        <v>0</v>
      </c>
      <c r="Q253" s="8">
        <v>4530.5690140845081</v>
      </c>
      <c r="R253" s="8">
        <v>140909.85</v>
      </c>
      <c r="S253" s="8">
        <v>122996.89</v>
      </c>
      <c r="T253" s="8">
        <v>17912.960000000006</v>
      </c>
      <c r="U253" s="8">
        <v>144751.68000000002</v>
      </c>
      <c r="V253" s="8">
        <v>144365.5</v>
      </c>
      <c r="W253" s="8">
        <v>386.18000000002212</v>
      </c>
      <c r="X253" s="8">
        <v>0</v>
      </c>
      <c r="Y253" s="8">
        <v>2488.3524475524478</v>
      </c>
      <c r="Z253" s="8">
        <v>385089.74999999994</v>
      </c>
      <c r="AA253" s="8">
        <v>329478.88999999996</v>
      </c>
      <c r="AB253" s="8">
        <v>55610.859999999986</v>
      </c>
      <c r="AC253" s="8">
        <v>391417.84</v>
      </c>
      <c r="AD253" s="8">
        <v>370982.06999999995</v>
      </c>
      <c r="AE253" s="8">
        <v>20435.770000000077</v>
      </c>
      <c r="AF253" s="8">
        <v>0</v>
      </c>
      <c r="AG253" s="8">
        <v>454.20736801000459</v>
      </c>
      <c r="AH253" s="8">
        <v>674837.21</v>
      </c>
      <c r="AI253" s="8">
        <v>637901.65</v>
      </c>
      <c r="AJ253" s="8">
        <v>36935.559999999939</v>
      </c>
      <c r="AK253" s="8">
        <v>918893.29999999993</v>
      </c>
      <c r="AL253" s="8">
        <v>780216.13</v>
      </c>
      <c r="AM253" s="8">
        <v>138677.16999999993</v>
      </c>
      <c r="AN253" s="8">
        <v>0</v>
      </c>
      <c r="AO253" s="7">
        <v>0</v>
      </c>
      <c r="AP253" s="7">
        <v>0</v>
      </c>
      <c r="AQ253" s="7">
        <v>0</v>
      </c>
      <c r="AR253" s="7">
        <v>0</v>
      </c>
    </row>
    <row r="254" spans="1:44" x14ac:dyDescent="0.25">
      <c r="A254" s="7">
        <v>27869</v>
      </c>
      <c r="B254" s="5" t="s">
        <v>255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97992.642499999871</v>
      </c>
      <c r="I254" s="8">
        <v>9473.7833664240006</v>
      </c>
      <c r="J254" s="8">
        <v>197488.15</v>
      </c>
      <c r="K254" s="8">
        <v>184523.84000000003</v>
      </c>
      <c r="L254" s="8">
        <v>12964.309999999969</v>
      </c>
      <c r="M254" s="8">
        <v>214723.29999999996</v>
      </c>
      <c r="N254" s="8">
        <v>196989.99000000002</v>
      </c>
      <c r="O254" s="8">
        <v>17733.309999999939</v>
      </c>
      <c r="P254" s="8">
        <v>0</v>
      </c>
      <c r="Q254" s="8">
        <v>5668.2112676056349</v>
      </c>
      <c r="R254" s="18">
        <v>172044.38250000004</v>
      </c>
      <c r="S254" s="8">
        <v>172974.23</v>
      </c>
      <c r="T254" s="8">
        <v>0</v>
      </c>
      <c r="U254" s="8">
        <v>181099.35000000003</v>
      </c>
      <c r="V254" s="18">
        <v>181099.35000000003</v>
      </c>
      <c r="W254" s="8">
        <v>0</v>
      </c>
      <c r="X254" s="8">
        <v>0</v>
      </c>
      <c r="Y254" s="8">
        <v>3630.8052765416401</v>
      </c>
      <c r="Z254" s="8">
        <v>462780.06</v>
      </c>
      <c r="AA254" s="8">
        <v>427600.95000000007</v>
      </c>
      <c r="AB254" s="8">
        <v>35179.109999999928</v>
      </c>
      <c r="AC254" s="8">
        <v>571125.67000000004</v>
      </c>
      <c r="AD254" s="8">
        <v>462225.44000000006</v>
      </c>
      <c r="AE254" s="8">
        <v>108900.22999999998</v>
      </c>
      <c r="AF254" s="8">
        <v>0</v>
      </c>
      <c r="AG254" s="8">
        <v>519.58619820372007</v>
      </c>
      <c r="AH254" s="8">
        <v>774256.27999999991</v>
      </c>
      <c r="AI254" s="8">
        <v>723477.21</v>
      </c>
      <c r="AJ254" s="8">
        <v>50779.069999999949</v>
      </c>
      <c r="AK254" s="8">
        <v>1051159.25</v>
      </c>
      <c r="AL254" s="8">
        <v>877397.6399999999</v>
      </c>
      <c r="AM254" s="8">
        <v>173761.6100000001</v>
      </c>
      <c r="AN254" s="8">
        <v>0</v>
      </c>
      <c r="AO254" s="7">
        <v>0</v>
      </c>
      <c r="AP254" s="7">
        <v>0</v>
      </c>
      <c r="AQ254" s="7">
        <v>0</v>
      </c>
      <c r="AR254" s="7">
        <v>0</v>
      </c>
    </row>
    <row r="255" spans="1:44" x14ac:dyDescent="0.25">
      <c r="A255" s="7">
        <v>27870</v>
      </c>
      <c r="B255" s="5" t="s">
        <v>256</v>
      </c>
      <c r="C255" s="8">
        <v>0</v>
      </c>
      <c r="D255" s="8">
        <v>11389.359999999928</v>
      </c>
      <c r="E255" s="8">
        <v>0</v>
      </c>
      <c r="F255" s="8">
        <v>0</v>
      </c>
      <c r="G255" s="8">
        <v>0</v>
      </c>
      <c r="H255" s="8">
        <v>0</v>
      </c>
      <c r="I255" s="8">
        <v>10963.940436796825</v>
      </c>
      <c r="J255" s="8">
        <v>206227.34000000003</v>
      </c>
      <c r="K255" s="8">
        <v>208139.67</v>
      </c>
      <c r="L255" s="8">
        <v>0</v>
      </c>
      <c r="M255" s="8">
        <v>248497.71000000002</v>
      </c>
      <c r="N255" s="8">
        <v>230234.21000000002</v>
      </c>
      <c r="O255" s="8">
        <v>18263.5</v>
      </c>
      <c r="P255" s="8">
        <v>0</v>
      </c>
      <c r="Q255" s="8">
        <v>7000.3877934272314</v>
      </c>
      <c r="R255" s="8">
        <v>183230.19999999998</v>
      </c>
      <c r="S255" s="8">
        <v>187246.40999999997</v>
      </c>
      <c r="T255" s="8">
        <v>0</v>
      </c>
      <c r="U255" s="8">
        <v>223662.39000000004</v>
      </c>
      <c r="V255" s="8">
        <v>218392.18999999997</v>
      </c>
      <c r="W255" s="8">
        <v>5270.2000000000698</v>
      </c>
      <c r="X255" s="8">
        <v>0</v>
      </c>
      <c r="Y255" s="8">
        <v>3828.3715829624916</v>
      </c>
      <c r="Z255" s="8">
        <v>534392.71</v>
      </c>
      <c r="AA255" s="8">
        <v>534159.57999999996</v>
      </c>
      <c r="AB255" s="8">
        <v>233.13000000000466</v>
      </c>
      <c r="AC255" s="8">
        <v>602202.85</v>
      </c>
      <c r="AD255" s="8">
        <v>593952.02999999991</v>
      </c>
      <c r="AE255" s="8">
        <v>8250.8200000000652</v>
      </c>
      <c r="AF255" s="8">
        <v>0</v>
      </c>
      <c r="AG255" s="8">
        <v>562.72643062276643</v>
      </c>
      <c r="AH255" s="8">
        <v>869153.98</v>
      </c>
      <c r="AI255" s="8">
        <v>874847.92999999993</v>
      </c>
      <c r="AJ255" s="8">
        <v>0</v>
      </c>
      <c r="AK255" s="8">
        <v>1138434.96</v>
      </c>
      <c r="AL255" s="8">
        <v>1074795.45</v>
      </c>
      <c r="AM255" s="8">
        <v>63639.510000000009</v>
      </c>
      <c r="AN255" s="8">
        <v>0</v>
      </c>
      <c r="AO255" s="7">
        <v>0</v>
      </c>
      <c r="AP255" s="7">
        <v>0</v>
      </c>
      <c r="AQ255" s="7">
        <v>0</v>
      </c>
      <c r="AR255" s="7">
        <v>0</v>
      </c>
    </row>
    <row r="256" spans="1:44" x14ac:dyDescent="0.25">
      <c r="A256" s="7">
        <v>27871</v>
      </c>
      <c r="B256" s="5" t="s">
        <v>257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37572.094999999972</v>
      </c>
      <c r="I256" s="8">
        <v>8067.7299801455983</v>
      </c>
      <c r="J256" s="18">
        <v>173712.34499999997</v>
      </c>
      <c r="K256" s="8">
        <v>183281.84000000003</v>
      </c>
      <c r="L256" s="8">
        <v>0</v>
      </c>
      <c r="M256" s="8">
        <v>182855.09999999998</v>
      </c>
      <c r="N256" s="18">
        <v>182855.09999999998</v>
      </c>
      <c r="O256" s="8">
        <v>0</v>
      </c>
      <c r="P256" s="8">
        <v>0</v>
      </c>
      <c r="Q256" s="8">
        <v>5505.6422535211268</v>
      </c>
      <c r="R256" s="8">
        <v>171620.82</v>
      </c>
      <c r="S256" s="8">
        <v>163413.99</v>
      </c>
      <c r="T256" s="8">
        <v>8206.8300000000163</v>
      </c>
      <c r="U256" s="8">
        <v>175905.27</v>
      </c>
      <c r="V256" s="18">
        <v>175905.27</v>
      </c>
      <c r="W256" s="8">
        <v>0</v>
      </c>
      <c r="X256" s="8">
        <v>0</v>
      </c>
      <c r="Y256" s="8">
        <v>2579.9504132231405</v>
      </c>
      <c r="Z256" s="18">
        <v>385534.89</v>
      </c>
      <c r="AA256" s="18">
        <v>385534.89</v>
      </c>
      <c r="AB256" s="8">
        <v>0</v>
      </c>
      <c r="AC256" s="8">
        <v>405826.2</v>
      </c>
      <c r="AD256" s="18">
        <v>405826.2</v>
      </c>
      <c r="AE256" s="8">
        <v>0</v>
      </c>
      <c r="AF256" s="8">
        <v>0</v>
      </c>
      <c r="AG256" s="8">
        <v>633.3827697509231</v>
      </c>
      <c r="AH256" s="8">
        <v>770225.93</v>
      </c>
      <c r="AI256" s="8">
        <v>731291.17</v>
      </c>
      <c r="AJ256" s="8">
        <v>38934.760000000009</v>
      </c>
      <c r="AK256" s="8">
        <v>1281377.68</v>
      </c>
      <c r="AL256" s="8">
        <v>925116.44000000006</v>
      </c>
      <c r="AM256" s="8">
        <v>356261.23999999987</v>
      </c>
      <c r="AN256" s="8">
        <v>0</v>
      </c>
      <c r="AO256" s="7">
        <v>0</v>
      </c>
      <c r="AP256" s="7">
        <v>0</v>
      </c>
      <c r="AQ256" s="7">
        <v>0</v>
      </c>
      <c r="AR256" s="7">
        <v>0</v>
      </c>
    </row>
    <row r="257" spans="1:44" x14ac:dyDescent="0.25">
      <c r="A257" s="7">
        <v>27872</v>
      </c>
      <c r="B257" s="5" t="s">
        <v>258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90920.699999999953</v>
      </c>
      <c r="I257" s="8">
        <v>11044.384734171632</v>
      </c>
      <c r="J257" s="8">
        <v>166709.20000000001</v>
      </c>
      <c r="K257" s="8">
        <v>153371.59</v>
      </c>
      <c r="L257" s="8">
        <v>13337.610000000015</v>
      </c>
      <c r="M257" s="8">
        <v>250320.98</v>
      </c>
      <c r="N257" s="8">
        <v>164583.57</v>
      </c>
      <c r="O257" s="8">
        <v>85737.41</v>
      </c>
      <c r="P257" s="8">
        <v>0</v>
      </c>
      <c r="Q257" s="8">
        <v>5582.3887323943654</v>
      </c>
      <c r="R257" s="8">
        <v>139854.01</v>
      </c>
      <c r="S257" s="8">
        <v>129371.17000000001</v>
      </c>
      <c r="T257" s="8">
        <v>10482.839999999997</v>
      </c>
      <c r="U257" s="8">
        <v>178357.31999999998</v>
      </c>
      <c r="V257" s="8">
        <v>145176.24000000002</v>
      </c>
      <c r="W257" s="8">
        <v>33181.079999999958</v>
      </c>
      <c r="X257" s="8">
        <v>0</v>
      </c>
      <c r="Y257" s="8">
        <v>5450.7235855054041</v>
      </c>
      <c r="Z257" s="8">
        <v>468054.45999999996</v>
      </c>
      <c r="AA257" s="8">
        <v>428095.96</v>
      </c>
      <c r="AB257" s="8">
        <v>39958.499999999942</v>
      </c>
      <c r="AC257" s="8">
        <v>857398.82000000007</v>
      </c>
      <c r="AD257" s="8">
        <v>465172.78</v>
      </c>
      <c r="AE257" s="8">
        <v>392226.04000000004</v>
      </c>
      <c r="AF257" s="8">
        <v>0</v>
      </c>
      <c r="AG257" s="8">
        <v>337.77850494545424</v>
      </c>
      <c r="AH257" s="8">
        <v>543748.38</v>
      </c>
      <c r="AI257" s="8">
        <v>516606.63</v>
      </c>
      <c r="AJ257" s="8">
        <v>27141.75</v>
      </c>
      <c r="AK257" s="8">
        <v>683349.56</v>
      </c>
      <c r="AL257" s="8">
        <v>596290.66</v>
      </c>
      <c r="AM257" s="8">
        <v>87058.900000000023</v>
      </c>
      <c r="AN257" s="8">
        <v>0</v>
      </c>
      <c r="AO257" s="7">
        <v>0</v>
      </c>
      <c r="AP257" s="7">
        <v>0</v>
      </c>
      <c r="AQ257" s="7">
        <v>0</v>
      </c>
      <c r="AR257" s="7">
        <v>0</v>
      </c>
    </row>
    <row r="258" spans="1:44" x14ac:dyDescent="0.25">
      <c r="A258" s="7">
        <v>27873</v>
      </c>
      <c r="B258" s="5" t="s">
        <v>259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224782.7000000001</v>
      </c>
      <c r="I258" s="8">
        <v>11799.857489521288</v>
      </c>
      <c r="J258" s="8">
        <v>235816.38</v>
      </c>
      <c r="K258" s="8">
        <v>203294.56</v>
      </c>
      <c r="L258" s="8">
        <v>32521.820000000007</v>
      </c>
      <c r="M258" s="8">
        <v>267443.76999999996</v>
      </c>
      <c r="N258" s="8">
        <v>223922.2</v>
      </c>
      <c r="O258" s="8">
        <v>43521.569999999949</v>
      </c>
      <c r="P258" s="8">
        <v>0</v>
      </c>
      <c r="Q258" s="8">
        <v>7005.8619718309874</v>
      </c>
      <c r="R258" s="8">
        <v>193449.08000000002</v>
      </c>
      <c r="S258" s="8">
        <v>166478.26999999999</v>
      </c>
      <c r="T258" s="8">
        <v>26970.810000000027</v>
      </c>
      <c r="U258" s="8">
        <v>223837.29000000004</v>
      </c>
      <c r="V258" s="8">
        <v>195556.06999999998</v>
      </c>
      <c r="W258" s="8">
        <v>28281.220000000059</v>
      </c>
      <c r="X258" s="8">
        <v>0</v>
      </c>
      <c r="Y258" s="8">
        <v>4812.3752066115703</v>
      </c>
      <c r="Z258" s="8">
        <v>684541.31</v>
      </c>
      <c r="AA258" s="8">
        <v>592119.14999999991</v>
      </c>
      <c r="AB258" s="8">
        <v>92422.160000000149</v>
      </c>
      <c r="AC258" s="8">
        <v>756986.62</v>
      </c>
      <c r="AD258" s="8">
        <v>658545.83999999985</v>
      </c>
      <c r="AE258" s="8">
        <v>98440.780000000144</v>
      </c>
      <c r="AF258" s="8">
        <v>0</v>
      </c>
      <c r="AG258" s="8">
        <v>667.33709659082479</v>
      </c>
      <c r="AH258" s="8">
        <v>979044.80999999994</v>
      </c>
      <c r="AI258" s="8">
        <v>906176.9</v>
      </c>
      <c r="AJ258" s="8">
        <v>72867.909999999916</v>
      </c>
      <c r="AK258" s="8">
        <v>1350069.66</v>
      </c>
      <c r="AL258" s="8">
        <v>1079752.22</v>
      </c>
      <c r="AM258" s="8">
        <v>270317.43999999994</v>
      </c>
      <c r="AN258" s="8">
        <v>0</v>
      </c>
      <c r="AO258" s="7">
        <v>0</v>
      </c>
      <c r="AP258" s="7">
        <v>0</v>
      </c>
      <c r="AQ258" s="7">
        <v>0</v>
      </c>
      <c r="AR258" s="7">
        <v>0</v>
      </c>
    </row>
    <row r="259" spans="1:44" x14ac:dyDescent="0.25">
      <c r="A259" s="7">
        <v>27874</v>
      </c>
      <c r="B259" s="5" t="s">
        <v>260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180000.02999999994</v>
      </c>
      <c r="I259" s="8">
        <v>13887.928524156187</v>
      </c>
      <c r="J259" s="8">
        <v>231734.41999999998</v>
      </c>
      <c r="K259" s="8">
        <v>203297.76</v>
      </c>
      <c r="L259" s="8">
        <v>28436.659999999974</v>
      </c>
      <c r="M259" s="8">
        <v>314769.89999999997</v>
      </c>
      <c r="N259" s="8">
        <v>227319.89</v>
      </c>
      <c r="O259" s="8">
        <v>87450.009999999951</v>
      </c>
      <c r="P259" s="8">
        <v>0</v>
      </c>
      <c r="Q259" s="8">
        <v>8322.3408450704246</v>
      </c>
      <c r="R259" s="8">
        <v>198249.69</v>
      </c>
      <c r="S259" s="8">
        <v>175081.04</v>
      </c>
      <c r="T259" s="8">
        <v>23168.649999999994</v>
      </c>
      <c r="U259" s="8">
        <v>265898.79000000004</v>
      </c>
      <c r="V259" s="8">
        <v>208944.25</v>
      </c>
      <c r="W259" s="8">
        <v>56954.540000000037</v>
      </c>
      <c r="X259" s="8">
        <v>0</v>
      </c>
      <c r="Y259" s="8">
        <v>5300.6127145581686</v>
      </c>
      <c r="Z259" s="8">
        <v>629356.60000000009</v>
      </c>
      <c r="AA259" s="8">
        <v>548188.91</v>
      </c>
      <c r="AB259" s="8">
        <v>81167.690000000061</v>
      </c>
      <c r="AC259" s="8">
        <v>833786.38</v>
      </c>
      <c r="AD259" s="8">
        <v>622056.36</v>
      </c>
      <c r="AE259" s="8">
        <v>211730.02000000002</v>
      </c>
      <c r="AF259" s="8">
        <v>0</v>
      </c>
      <c r="AG259" s="8">
        <v>541.93800016806142</v>
      </c>
      <c r="AH259" s="8">
        <v>778247.52999999991</v>
      </c>
      <c r="AI259" s="8">
        <v>731020.5</v>
      </c>
      <c r="AJ259" s="8">
        <v>47227.029999999912</v>
      </c>
      <c r="AK259" s="8">
        <v>1096378.51</v>
      </c>
      <c r="AL259" s="8">
        <v>907697.29</v>
      </c>
      <c r="AM259" s="8">
        <v>188681.21999999997</v>
      </c>
      <c r="AN259" s="8">
        <v>0</v>
      </c>
      <c r="AO259" s="7">
        <v>0</v>
      </c>
      <c r="AP259" s="7">
        <v>0</v>
      </c>
      <c r="AQ259" s="7">
        <v>0</v>
      </c>
      <c r="AR259" s="7">
        <v>0</v>
      </c>
    </row>
    <row r="260" spans="1:44" x14ac:dyDescent="0.25">
      <c r="A260" s="7">
        <v>27875</v>
      </c>
      <c r="B260" s="5" t="s">
        <v>261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84202.450000000099</v>
      </c>
      <c r="I260" s="8">
        <v>10422.970218398412</v>
      </c>
      <c r="J260" s="8">
        <v>217421.49</v>
      </c>
      <c r="K260" s="8">
        <v>207849.47999999998</v>
      </c>
      <c r="L260" s="8">
        <v>9572.0100000000093</v>
      </c>
      <c r="M260" s="8">
        <v>236236.62</v>
      </c>
      <c r="N260" s="8">
        <v>224441.33</v>
      </c>
      <c r="O260" s="8">
        <v>11795.290000000008</v>
      </c>
      <c r="P260" s="8">
        <v>0</v>
      </c>
      <c r="Q260" s="8">
        <v>7009.4197183098595</v>
      </c>
      <c r="R260" s="8">
        <v>190725.68</v>
      </c>
      <c r="S260" s="8">
        <v>180618.44999999998</v>
      </c>
      <c r="T260" s="8">
        <v>10107.23000000001</v>
      </c>
      <c r="U260" s="8">
        <v>223950.96</v>
      </c>
      <c r="V260" s="8">
        <v>204007.27999999997</v>
      </c>
      <c r="W260" s="8">
        <v>19943.680000000022</v>
      </c>
      <c r="X260" s="8">
        <v>0</v>
      </c>
      <c r="Y260" s="8">
        <v>3689.5081373172279</v>
      </c>
      <c r="Z260" s="8">
        <v>568456.46</v>
      </c>
      <c r="AA260" s="8">
        <v>547966.8899999999</v>
      </c>
      <c r="AB260" s="8">
        <v>20489.570000000065</v>
      </c>
      <c r="AC260" s="8">
        <v>580359.63</v>
      </c>
      <c r="AD260" s="18">
        <v>580359.63</v>
      </c>
      <c r="AE260" s="8">
        <v>0</v>
      </c>
      <c r="AF260" s="8">
        <v>0</v>
      </c>
      <c r="AG260" s="8">
        <v>628.54725244306928</v>
      </c>
      <c r="AH260" s="8">
        <v>864793.39</v>
      </c>
      <c r="AI260" s="8">
        <v>820759.75</v>
      </c>
      <c r="AJ260" s="8">
        <v>44033.640000000014</v>
      </c>
      <c r="AK260" s="8">
        <v>1271595.0900000001</v>
      </c>
      <c r="AL260" s="8">
        <v>989878.63</v>
      </c>
      <c r="AM260" s="8">
        <v>281716.46000000008</v>
      </c>
      <c r="AN260" s="8">
        <v>0</v>
      </c>
      <c r="AO260" s="7">
        <v>0</v>
      </c>
      <c r="AP260" s="7">
        <v>0</v>
      </c>
      <c r="AQ260" s="7">
        <v>0</v>
      </c>
      <c r="AR260" s="7">
        <v>0</v>
      </c>
    </row>
    <row r="261" spans="1:44" x14ac:dyDescent="0.25">
      <c r="A261" s="7">
        <v>27876</v>
      </c>
      <c r="B261" s="5" t="s">
        <v>262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51380.560000000114</v>
      </c>
      <c r="I261" s="8">
        <v>12333.846459298476</v>
      </c>
      <c r="J261" s="8">
        <v>238702.64</v>
      </c>
      <c r="K261" s="8">
        <v>235139.94</v>
      </c>
      <c r="L261" s="8">
        <v>3562.7000000000116</v>
      </c>
      <c r="M261" s="8">
        <v>279546.62999999995</v>
      </c>
      <c r="N261" s="8">
        <v>251730.75</v>
      </c>
      <c r="O261" s="8">
        <v>27815.879999999946</v>
      </c>
      <c r="P261" s="8">
        <v>0</v>
      </c>
      <c r="Q261" s="8">
        <v>7501.8363067292639</v>
      </c>
      <c r="R261" s="8">
        <v>211148.56</v>
      </c>
      <c r="S261" s="8">
        <v>208682.72000000003</v>
      </c>
      <c r="T261" s="8">
        <v>2465.8399999999674</v>
      </c>
      <c r="U261" s="8">
        <v>239683.66999999998</v>
      </c>
      <c r="V261" s="8">
        <v>232070.06000000003</v>
      </c>
      <c r="W261" s="8">
        <v>7613.6099999999569</v>
      </c>
      <c r="X261" s="8">
        <v>0</v>
      </c>
      <c r="Y261" s="8">
        <v>4869.7211697393514</v>
      </c>
      <c r="Z261" s="8">
        <v>622137.92999999993</v>
      </c>
      <c r="AA261" s="8">
        <v>600477.81999999995</v>
      </c>
      <c r="AB261" s="8">
        <v>21660.109999999986</v>
      </c>
      <c r="AC261" s="8">
        <v>766007.14</v>
      </c>
      <c r="AD261" s="8">
        <v>648744.37</v>
      </c>
      <c r="AE261" s="8">
        <v>117262.77000000002</v>
      </c>
      <c r="AF261" s="8">
        <v>0</v>
      </c>
      <c r="AG261" s="8">
        <v>577.88836273584218</v>
      </c>
      <c r="AH261" s="8">
        <v>894714.6100000001</v>
      </c>
      <c r="AI261" s="8">
        <v>871022.7</v>
      </c>
      <c r="AJ261" s="8">
        <v>23691.910000000149</v>
      </c>
      <c r="AK261" s="8">
        <v>1169108.6100000001</v>
      </c>
      <c r="AL261" s="8">
        <v>1038911.82</v>
      </c>
      <c r="AM261" s="8">
        <v>130196.79000000015</v>
      </c>
      <c r="AN261" s="8">
        <v>0</v>
      </c>
      <c r="AO261" s="7">
        <v>0</v>
      </c>
      <c r="AP261" s="7">
        <v>0</v>
      </c>
      <c r="AQ261" s="7">
        <v>0</v>
      </c>
      <c r="AR261" s="7">
        <v>0</v>
      </c>
    </row>
    <row r="262" spans="1:44" x14ac:dyDescent="0.25">
      <c r="A262" s="7">
        <v>27877</v>
      </c>
      <c r="B262" s="5" t="s">
        <v>263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153815.79000000004</v>
      </c>
      <c r="I262" s="8">
        <v>15795.813809838959</v>
      </c>
      <c r="J262" s="8">
        <v>297625.09999999998</v>
      </c>
      <c r="K262" s="8">
        <v>275618.19999999995</v>
      </c>
      <c r="L262" s="8">
        <v>22006.900000000023</v>
      </c>
      <c r="M262" s="8">
        <v>358012.12</v>
      </c>
      <c r="N262" s="8">
        <v>304863.76999999996</v>
      </c>
      <c r="O262" s="8">
        <v>53148.350000000035</v>
      </c>
      <c r="P262" s="8">
        <v>0</v>
      </c>
      <c r="Q262" s="8">
        <v>9315.1452269170586</v>
      </c>
      <c r="R262" s="8">
        <v>254627.40000000002</v>
      </c>
      <c r="S262" s="8">
        <v>234820</v>
      </c>
      <c r="T262" s="8">
        <v>19807.400000000023</v>
      </c>
      <c r="U262" s="8">
        <v>297618.89</v>
      </c>
      <c r="V262" s="8">
        <v>276046.25</v>
      </c>
      <c r="W262" s="8">
        <v>21572.640000000014</v>
      </c>
      <c r="X262" s="8">
        <v>0</v>
      </c>
      <c r="Y262" s="8">
        <v>6227.6487603305786</v>
      </c>
      <c r="Z262" s="8">
        <v>807242.80999999982</v>
      </c>
      <c r="AA262" s="8">
        <v>753260.08999999985</v>
      </c>
      <c r="AB262" s="8">
        <v>53982.719999999972</v>
      </c>
      <c r="AC262" s="8">
        <v>979609.15</v>
      </c>
      <c r="AD262" s="8">
        <v>844772.50999999989</v>
      </c>
      <c r="AE262" s="8">
        <v>134836.64000000013</v>
      </c>
      <c r="AF262" s="8">
        <v>0</v>
      </c>
      <c r="AG262" s="8">
        <v>1505.4194961123442</v>
      </c>
      <c r="AH262" s="8">
        <v>1217817.21</v>
      </c>
      <c r="AI262" s="8">
        <v>1159798.44</v>
      </c>
      <c r="AJ262" s="8">
        <v>58018.770000000019</v>
      </c>
      <c r="AK262" s="8">
        <v>3045569.02</v>
      </c>
      <c r="AL262" s="8">
        <v>1414865.8599999999</v>
      </c>
      <c r="AM262" s="8">
        <v>1630703.1600000001</v>
      </c>
      <c r="AN262" s="8">
        <v>0</v>
      </c>
      <c r="AO262" s="7">
        <v>0</v>
      </c>
      <c r="AP262" s="7">
        <v>0</v>
      </c>
      <c r="AQ262" s="7">
        <v>0</v>
      </c>
      <c r="AR262" s="7">
        <v>0</v>
      </c>
    </row>
    <row r="263" spans="1:44" x14ac:dyDescent="0.25">
      <c r="A263" s="7">
        <v>27878</v>
      </c>
      <c r="B263" s="5" t="s">
        <v>264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232028.81999999989</v>
      </c>
      <c r="I263" s="8">
        <v>15516.738142510481</v>
      </c>
      <c r="J263" s="8">
        <v>243641.89</v>
      </c>
      <c r="K263" s="8">
        <v>208896.74</v>
      </c>
      <c r="L263" s="8">
        <v>34745.150000000023</v>
      </c>
      <c r="M263" s="8">
        <v>351686.87000000005</v>
      </c>
      <c r="N263" s="8">
        <v>234610.3</v>
      </c>
      <c r="O263" s="8">
        <v>117076.57000000007</v>
      </c>
      <c r="P263" s="8">
        <v>0</v>
      </c>
      <c r="Q263" s="8">
        <v>9644.5230046948363</v>
      </c>
      <c r="R263" s="8">
        <v>215533.93</v>
      </c>
      <c r="S263" s="8">
        <v>188068.72999999998</v>
      </c>
      <c r="T263" s="8">
        <v>27465.200000000012</v>
      </c>
      <c r="U263" s="8">
        <v>308142.51</v>
      </c>
      <c r="V263" s="8">
        <v>224315.89999999997</v>
      </c>
      <c r="W263" s="8">
        <v>83826.610000000044</v>
      </c>
      <c r="X263" s="8">
        <v>0</v>
      </c>
      <c r="Y263" s="8">
        <v>4362.5666878575967</v>
      </c>
      <c r="Z263" s="8">
        <v>604616.27999999991</v>
      </c>
      <c r="AA263" s="8">
        <v>529857.89</v>
      </c>
      <c r="AB263" s="8">
        <v>74758.389999999898</v>
      </c>
      <c r="AC263" s="8">
        <v>686231.74</v>
      </c>
      <c r="AD263" s="8">
        <v>597411.65</v>
      </c>
      <c r="AE263" s="8">
        <v>88820.089999999967</v>
      </c>
      <c r="AF263" s="8">
        <v>0</v>
      </c>
      <c r="AG263" s="8">
        <v>602.97257138902762</v>
      </c>
      <c r="AH263" s="8">
        <v>993524.39999999991</v>
      </c>
      <c r="AI263" s="8">
        <v>898464.32</v>
      </c>
      <c r="AJ263" s="8">
        <v>95060.079999999958</v>
      </c>
      <c r="AK263" s="8">
        <v>1219855.72</v>
      </c>
      <c r="AL263" s="8">
        <v>1159137.19</v>
      </c>
      <c r="AM263" s="8">
        <v>60718.530000000028</v>
      </c>
      <c r="AN263" s="8">
        <v>0</v>
      </c>
      <c r="AO263" s="7">
        <v>0</v>
      </c>
      <c r="AP263" s="7">
        <v>0</v>
      </c>
      <c r="AQ263" s="7">
        <v>0</v>
      </c>
      <c r="AR263" s="7">
        <v>0</v>
      </c>
    </row>
    <row r="264" spans="1:44" x14ac:dyDescent="0.25">
      <c r="A264" s="7">
        <v>27879</v>
      </c>
      <c r="B264" s="5" t="s">
        <v>265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138932.0300000002</v>
      </c>
      <c r="I264" s="8">
        <v>14285.283917935143</v>
      </c>
      <c r="J264" s="8">
        <v>256274.11000000002</v>
      </c>
      <c r="K264" s="8">
        <v>233394.15000000002</v>
      </c>
      <c r="L264" s="8">
        <v>22879.959999999992</v>
      </c>
      <c r="M264" s="8">
        <v>323775.96000000002</v>
      </c>
      <c r="N264" s="8">
        <v>262845.46000000002</v>
      </c>
      <c r="O264" s="8">
        <v>60930.5</v>
      </c>
      <c r="P264" s="8">
        <v>0</v>
      </c>
      <c r="Q264" s="8">
        <v>8107.8666666666668</v>
      </c>
      <c r="R264" s="8">
        <v>215665.24000000002</v>
      </c>
      <c r="S264" s="8">
        <v>195391.25</v>
      </c>
      <c r="T264" s="8">
        <v>20273.99000000002</v>
      </c>
      <c r="U264" s="8">
        <v>259046.34</v>
      </c>
      <c r="V264" s="8">
        <v>236907.55</v>
      </c>
      <c r="W264" s="8">
        <v>22138.790000000008</v>
      </c>
      <c r="X264" s="8">
        <v>0</v>
      </c>
      <c r="Y264" s="8">
        <v>5320.8919898283539</v>
      </c>
      <c r="Z264" s="8">
        <v>716409.8</v>
      </c>
      <c r="AA264" s="8">
        <v>657764.46000000008</v>
      </c>
      <c r="AB264" s="8">
        <v>58645.339999999967</v>
      </c>
      <c r="AC264" s="8">
        <v>836976.31</v>
      </c>
      <c r="AD264" s="8">
        <v>749935.41</v>
      </c>
      <c r="AE264" s="8">
        <v>87040.900000000023</v>
      </c>
      <c r="AF264" s="8">
        <v>0</v>
      </c>
      <c r="AG264" s="8">
        <v>987.13411794945307</v>
      </c>
      <c r="AH264" s="8">
        <v>1227902.31</v>
      </c>
      <c r="AI264" s="8">
        <v>1190769.5699999998</v>
      </c>
      <c r="AJ264" s="8">
        <v>37132.740000000224</v>
      </c>
      <c r="AK264" s="8">
        <v>1997041.42</v>
      </c>
      <c r="AL264" s="8">
        <v>1492798.63</v>
      </c>
      <c r="AM264" s="8">
        <v>504242.79000000004</v>
      </c>
      <c r="AN264" s="8">
        <v>0</v>
      </c>
      <c r="AO264" s="7">
        <v>0</v>
      </c>
      <c r="AP264" s="7">
        <v>0</v>
      </c>
      <c r="AQ264" s="7">
        <v>0</v>
      </c>
      <c r="AR264" s="7">
        <v>0</v>
      </c>
    </row>
    <row r="265" spans="1:44" x14ac:dyDescent="0.25">
      <c r="A265" s="7">
        <v>28248</v>
      </c>
      <c r="B265" s="5" t="s">
        <v>266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56558.839999999909</v>
      </c>
      <c r="I265" s="8">
        <v>9158.4504742995796</v>
      </c>
      <c r="J265" s="8">
        <v>159451.98000000001</v>
      </c>
      <c r="K265" s="8">
        <v>148924.76</v>
      </c>
      <c r="L265" s="8">
        <v>10527.220000000001</v>
      </c>
      <c r="M265" s="8">
        <v>207576.27999999997</v>
      </c>
      <c r="N265" s="8">
        <v>164088.45000000001</v>
      </c>
      <c r="O265" s="8">
        <v>43487.829999999958</v>
      </c>
      <c r="P265" s="8">
        <v>0</v>
      </c>
      <c r="Q265" s="8">
        <v>5849.3921752738661</v>
      </c>
      <c r="R265" s="8">
        <v>143270.88</v>
      </c>
      <c r="S265" s="8">
        <v>131785.72</v>
      </c>
      <c r="T265" s="8">
        <v>11485.160000000003</v>
      </c>
      <c r="U265" s="8">
        <v>186888.08000000002</v>
      </c>
      <c r="V265" s="8">
        <v>153161.41999999998</v>
      </c>
      <c r="W265" s="8">
        <v>33726.660000000033</v>
      </c>
      <c r="X265" s="8">
        <v>0</v>
      </c>
      <c r="Y265" s="8">
        <v>2939.8706929434197</v>
      </c>
      <c r="Z265" s="8">
        <v>401777.81</v>
      </c>
      <c r="AA265" s="8">
        <v>381194.26</v>
      </c>
      <c r="AB265" s="8">
        <v>20583.549999999988</v>
      </c>
      <c r="AC265" s="8">
        <v>462441.66</v>
      </c>
      <c r="AD265" s="8">
        <v>423506.57</v>
      </c>
      <c r="AE265" s="8">
        <v>38935.089999999967</v>
      </c>
      <c r="AF265" s="8">
        <v>0</v>
      </c>
      <c r="AG265" s="8">
        <v>442.86256530915887</v>
      </c>
      <c r="AH265" s="8">
        <v>610001.2699999999</v>
      </c>
      <c r="AI265" s="8">
        <v>596038.36</v>
      </c>
      <c r="AJ265" s="8">
        <v>13962.909999999916</v>
      </c>
      <c r="AK265" s="8">
        <v>895941.97</v>
      </c>
      <c r="AL265" s="8">
        <v>721142.39</v>
      </c>
      <c r="AM265" s="8">
        <v>174799.57999999996</v>
      </c>
      <c r="AN265" s="8">
        <v>0</v>
      </c>
      <c r="AO265" s="7">
        <v>0</v>
      </c>
      <c r="AP265" s="7">
        <v>0</v>
      </c>
      <c r="AQ265" s="7">
        <v>0</v>
      </c>
      <c r="AR265" s="7">
        <v>0</v>
      </c>
    </row>
    <row r="266" spans="1:44" x14ac:dyDescent="0.25">
      <c r="A266" s="7">
        <v>68101</v>
      </c>
      <c r="B266" s="5" t="s">
        <v>267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475270.31999999937</v>
      </c>
      <c r="I266" s="8">
        <v>47219.901169203622</v>
      </c>
      <c r="J266" s="8">
        <v>974407.45</v>
      </c>
      <c r="K266" s="8">
        <v>892679.03999999992</v>
      </c>
      <c r="L266" s="8">
        <v>81728.410000000033</v>
      </c>
      <c r="M266" s="8">
        <v>1070239.06</v>
      </c>
      <c r="N266" s="8">
        <v>953415.86999999988</v>
      </c>
      <c r="O266" s="8">
        <v>116823.19000000018</v>
      </c>
      <c r="P266" s="8">
        <v>0</v>
      </c>
      <c r="Q266" s="8">
        <v>28789.822535211268</v>
      </c>
      <c r="R266" s="8">
        <v>849181.73</v>
      </c>
      <c r="S266" s="8">
        <v>776818.14</v>
      </c>
      <c r="T266" s="8">
        <v>72363.589999999967</v>
      </c>
      <c r="U266" s="8">
        <v>919834.83</v>
      </c>
      <c r="V266" s="8">
        <v>862436.23</v>
      </c>
      <c r="W266" s="8">
        <v>57398.599999999977</v>
      </c>
      <c r="X266" s="8">
        <v>0</v>
      </c>
      <c r="Y266" s="8">
        <v>18743.399999999998</v>
      </c>
      <c r="Z266" s="8">
        <v>2575617.5499999998</v>
      </c>
      <c r="AA266" s="8">
        <v>2382526.83</v>
      </c>
      <c r="AB266" s="8">
        <v>193090.71999999974</v>
      </c>
      <c r="AC266" s="8">
        <v>2948336.82</v>
      </c>
      <c r="AD266" s="8">
        <v>2545597.37</v>
      </c>
      <c r="AE266" s="8">
        <v>402739.44999999972</v>
      </c>
      <c r="AF266" s="8">
        <v>0</v>
      </c>
      <c r="AG266" s="8">
        <v>2735.7779463884099</v>
      </c>
      <c r="AH266" s="8">
        <v>3908039.2699999996</v>
      </c>
      <c r="AI266" s="8">
        <v>3779951.67</v>
      </c>
      <c r="AJ266" s="8">
        <v>128087.59999999963</v>
      </c>
      <c r="AK266" s="8">
        <v>5534670.29</v>
      </c>
      <c r="AL266" s="8">
        <v>4136900.84</v>
      </c>
      <c r="AM266" s="8">
        <v>1397769.4500000002</v>
      </c>
      <c r="AN266" s="8">
        <v>0</v>
      </c>
      <c r="AO266" s="7">
        <v>0</v>
      </c>
      <c r="AP266" s="7">
        <v>0</v>
      </c>
      <c r="AQ266" s="7">
        <v>0</v>
      </c>
      <c r="AR266" s="7">
        <v>0</v>
      </c>
    </row>
    <row r="267" spans="1:44" x14ac:dyDescent="0.25">
      <c r="A267" s="7">
        <v>28253</v>
      </c>
      <c r="B267" s="5" t="s">
        <v>268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409983.0499999997</v>
      </c>
      <c r="I267" s="8">
        <v>26735.01036840945</v>
      </c>
      <c r="J267" s="8">
        <v>461924.70999999996</v>
      </c>
      <c r="K267" s="8">
        <v>386489.11</v>
      </c>
      <c r="L267" s="8">
        <v>75435.599999999977</v>
      </c>
      <c r="M267" s="8">
        <v>605949.01000000013</v>
      </c>
      <c r="N267" s="8">
        <v>434148.13</v>
      </c>
      <c r="O267" s="8">
        <v>171800.88000000012</v>
      </c>
      <c r="P267" s="8">
        <v>0</v>
      </c>
      <c r="Q267" s="8">
        <v>13533.396870109544</v>
      </c>
      <c r="R267" s="8">
        <v>387633.16</v>
      </c>
      <c r="S267" s="8">
        <v>317497.01000000007</v>
      </c>
      <c r="T267" s="8">
        <v>70136.149999999907</v>
      </c>
      <c r="U267" s="8">
        <v>432392.02999999991</v>
      </c>
      <c r="V267" s="8">
        <v>384680.00000000006</v>
      </c>
      <c r="W267" s="8">
        <v>47712.029999999853</v>
      </c>
      <c r="X267" s="8">
        <v>0</v>
      </c>
      <c r="Y267" s="8">
        <v>13909.229116338207</v>
      </c>
      <c r="Z267" s="8">
        <v>1289913.3799999999</v>
      </c>
      <c r="AA267" s="8">
        <v>1119800.3799999999</v>
      </c>
      <c r="AB267" s="8">
        <v>170113</v>
      </c>
      <c r="AC267" s="8">
        <v>2187921.7400000002</v>
      </c>
      <c r="AD267" s="8">
        <v>1263586.1099999999</v>
      </c>
      <c r="AE267" s="8">
        <v>924335.63000000035</v>
      </c>
      <c r="AF267" s="8">
        <v>0</v>
      </c>
      <c r="AG267" s="8">
        <v>833.61322643309427</v>
      </c>
      <c r="AH267" s="8">
        <v>1239643.23</v>
      </c>
      <c r="AI267" s="8">
        <v>1145344.9300000002</v>
      </c>
      <c r="AJ267" s="8">
        <v>94298.299999999814</v>
      </c>
      <c r="AK267" s="8">
        <v>1686457.91</v>
      </c>
      <c r="AL267" s="8">
        <v>1410608.2400000002</v>
      </c>
      <c r="AM267" s="8">
        <v>275849.66999999969</v>
      </c>
      <c r="AN267" s="8">
        <v>0</v>
      </c>
      <c r="AO267" s="7">
        <v>0</v>
      </c>
      <c r="AP267" s="7">
        <v>0</v>
      </c>
      <c r="AQ267" s="7">
        <v>0</v>
      </c>
      <c r="AR267" s="7">
        <v>0</v>
      </c>
    </row>
    <row r="268" spans="1:44" x14ac:dyDescent="0.25">
      <c r="A268" s="7">
        <v>28254</v>
      </c>
      <c r="B268" s="5" t="s">
        <v>269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34111.092999999964</v>
      </c>
      <c r="I268" s="8">
        <v>13199.835429075669</v>
      </c>
      <c r="J268" s="18">
        <v>284215.55650000001</v>
      </c>
      <c r="K268" s="18">
        <v>284215.56</v>
      </c>
      <c r="L268" s="8">
        <v>0</v>
      </c>
      <c r="M268" s="8">
        <v>299174.27</v>
      </c>
      <c r="N268" s="18">
        <v>299174.27</v>
      </c>
      <c r="O268" s="8">
        <v>0</v>
      </c>
      <c r="P268" s="8">
        <v>0</v>
      </c>
      <c r="Q268" s="8">
        <v>7241.8613458528953</v>
      </c>
      <c r="R268" s="18">
        <v>219808.59649999999</v>
      </c>
      <c r="S268" s="18">
        <v>219808.6</v>
      </c>
      <c r="T268" s="8">
        <v>0</v>
      </c>
      <c r="U268" s="8">
        <v>231377.47</v>
      </c>
      <c r="V268" s="18">
        <v>231377.47</v>
      </c>
      <c r="W268" s="8">
        <v>0</v>
      </c>
      <c r="X268" s="8">
        <v>0</v>
      </c>
      <c r="Y268" s="8">
        <v>6998.7266369993631</v>
      </c>
      <c r="Z268" s="8">
        <v>805801.91</v>
      </c>
      <c r="AA268" s="8">
        <v>805548.3600000001</v>
      </c>
      <c r="AB268" s="8">
        <v>253.54999999993015</v>
      </c>
      <c r="AC268" s="8">
        <v>1100899.7</v>
      </c>
      <c r="AD268" s="8">
        <v>928284.13000000012</v>
      </c>
      <c r="AE268" s="8">
        <v>172615.56999999983</v>
      </c>
      <c r="AF268" s="8">
        <v>0</v>
      </c>
      <c r="AG268" s="8">
        <v>1360.4236630467558</v>
      </c>
      <c r="AH268" s="8">
        <v>1841813.36</v>
      </c>
      <c r="AI268" s="8">
        <v>1807955.81</v>
      </c>
      <c r="AJ268" s="8">
        <v>33857.550000000047</v>
      </c>
      <c r="AK268" s="8">
        <v>2752232.3000000003</v>
      </c>
      <c r="AL268" s="8">
        <v>2262551.86</v>
      </c>
      <c r="AM268" s="8">
        <v>489680.44000000041</v>
      </c>
      <c r="AN268" s="8">
        <v>0</v>
      </c>
      <c r="AO268" s="7">
        <v>0</v>
      </c>
      <c r="AP268" s="7">
        <v>0</v>
      </c>
      <c r="AQ268" s="7">
        <v>0</v>
      </c>
      <c r="AR268" s="7">
        <v>0</v>
      </c>
    </row>
    <row r="269" spans="1:44" x14ac:dyDescent="0.25">
      <c r="A269" s="7">
        <v>68084</v>
      </c>
      <c r="B269" s="5" t="s">
        <v>270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352259.06999999913</v>
      </c>
      <c r="I269" s="8">
        <v>56955.435693801017</v>
      </c>
      <c r="J269" s="8">
        <v>1045240.45</v>
      </c>
      <c r="K269" s="8">
        <v>997931.99</v>
      </c>
      <c r="L269" s="8">
        <v>47308.459999999963</v>
      </c>
      <c r="M269" s="8">
        <v>1290894.95</v>
      </c>
      <c r="N269" s="8">
        <v>1075566.17</v>
      </c>
      <c r="O269" s="8">
        <v>215328.78000000003</v>
      </c>
      <c r="P269" s="8">
        <v>0</v>
      </c>
      <c r="Q269" s="8">
        <v>32477.760876369328</v>
      </c>
      <c r="R269" s="8">
        <v>900938.69</v>
      </c>
      <c r="S269" s="8">
        <v>854139.32000000007</v>
      </c>
      <c r="T269" s="8">
        <v>46799.369999999879</v>
      </c>
      <c r="U269" s="8">
        <v>1037664.46</v>
      </c>
      <c r="V269" s="8">
        <v>963576.93</v>
      </c>
      <c r="W269" s="8">
        <v>74087.529999999912</v>
      </c>
      <c r="X269" s="8">
        <v>0</v>
      </c>
      <c r="Y269" s="8">
        <v>24779.720979020978</v>
      </c>
      <c r="Z269" s="8">
        <v>2845582.95</v>
      </c>
      <c r="AA269" s="8">
        <v>2719266.0300000003</v>
      </c>
      <c r="AB269" s="8">
        <v>126316.91999999993</v>
      </c>
      <c r="AC269" s="8">
        <v>3897850.1100000003</v>
      </c>
      <c r="AD269" s="8">
        <v>2949531.0200000005</v>
      </c>
      <c r="AE269" s="8">
        <v>948319.08999999985</v>
      </c>
      <c r="AF269" s="8">
        <v>0</v>
      </c>
      <c r="AG269" s="8">
        <v>3158.666516729525</v>
      </c>
      <c r="AH269" s="8">
        <v>4779504.45</v>
      </c>
      <c r="AI269" s="8">
        <v>4647670.1300000008</v>
      </c>
      <c r="AJ269" s="8">
        <v>131834.31999999937</v>
      </c>
      <c r="AK269" s="8">
        <v>6390203.4699999997</v>
      </c>
      <c r="AL269" s="8">
        <v>5142398.1800000006</v>
      </c>
      <c r="AM269" s="8">
        <v>1247805.2899999991</v>
      </c>
      <c r="AN269" s="8">
        <v>0</v>
      </c>
      <c r="AO269" s="7">
        <v>0</v>
      </c>
      <c r="AP269" s="7">
        <v>0</v>
      </c>
      <c r="AQ269" s="7">
        <v>0</v>
      </c>
      <c r="AR269" s="7">
        <v>0</v>
      </c>
    </row>
    <row r="270" spans="1:44" x14ac:dyDescent="0.25">
      <c r="A270" s="7">
        <v>28259</v>
      </c>
      <c r="B270" s="5" t="s">
        <v>271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189308.67999999976</v>
      </c>
      <c r="I270" s="8">
        <v>18206.076329141848</v>
      </c>
      <c r="J270" s="8">
        <v>376639.79</v>
      </c>
      <c r="K270" s="8">
        <v>344674.37</v>
      </c>
      <c r="L270" s="8">
        <v>31965.419999999984</v>
      </c>
      <c r="M270" s="8">
        <v>412640.72</v>
      </c>
      <c r="N270" s="8">
        <v>379759.3</v>
      </c>
      <c r="O270" s="8">
        <v>32881.419999999984</v>
      </c>
      <c r="P270" s="8">
        <v>0</v>
      </c>
      <c r="Q270" s="8">
        <v>11644.898591549296</v>
      </c>
      <c r="R270" s="8">
        <v>313049.25</v>
      </c>
      <c r="S270" s="8">
        <v>286074.52</v>
      </c>
      <c r="T270" s="8">
        <v>26974.729999999981</v>
      </c>
      <c r="U270" s="8">
        <v>372054.51</v>
      </c>
      <c r="V270" s="8">
        <v>335532.38</v>
      </c>
      <c r="W270" s="8">
        <v>36522.130000000005</v>
      </c>
      <c r="X270" s="8">
        <v>0</v>
      </c>
      <c r="Y270" s="8">
        <v>7955.2861411315953</v>
      </c>
      <c r="Z270" s="8">
        <v>1076268.82</v>
      </c>
      <c r="AA270" s="8">
        <v>986111.3899999999</v>
      </c>
      <c r="AB270" s="8">
        <v>90157.430000000168</v>
      </c>
      <c r="AC270" s="8">
        <v>1251366.51</v>
      </c>
      <c r="AD270" s="8">
        <v>1105014.49</v>
      </c>
      <c r="AE270" s="8">
        <v>146352.02000000002</v>
      </c>
      <c r="AF270" s="8">
        <v>0</v>
      </c>
      <c r="AG270" s="8">
        <v>864.87110184027244</v>
      </c>
      <c r="AH270" s="8">
        <v>1239163.5399999998</v>
      </c>
      <c r="AI270" s="8">
        <v>1198952.4400000002</v>
      </c>
      <c r="AJ270" s="8">
        <v>40211.099999999627</v>
      </c>
      <c r="AK270" s="8">
        <v>1749694.78</v>
      </c>
      <c r="AL270" s="8">
        <v>1450003.9600000002</v>
      </c>
      <c r="AM270" s="8">
        <v>299690.81999999983</v>
      </c>
      <c r="AN270" s="8">
        <v>0</v>
      </c>
      <c r="AO270" s="7">
        <v>0</v>
      </c>
      <c r="AP270" s="7">
        <v>0</v>
      </c>
      <c r="AQ270" s="7">
        <v>0</v>
      </c>
      <c r="AR270" s="7">
        <v>0</v>
      </c>
    </row>
    <row r="271" spans="1:44" x14ac:dyDescent="0.25">
      <c r="A271" s="7">
        <v>28260</v>
      </c>
      <c r="B271" s="5" t="s">
        <v>272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127296.07999999996</v>
      </c>
      <c r="I271" s="8">
        <v>21062.995367306419</v>
      </c>
      <c r="J271" s="8">
        <v>407366.56</v>
      </c>
      <c r="K271" s="8">
        <v>392820.60999999993</v>
      </c>
      <c r="L271" s="8">
        <v>14545.95000000007</v>
      </c>
      <c r="M271" s="8">
        <v>477392.79</v>
      </c>
      <c r="N271" s="8">
        <v>443428.36999999994</v>
      </c>
      <c r="O271" s="8">
        <v>33964.420000000042</v>
      </c>
      <c r="P271" s="8">
        <v>0</v>
      </c>
      <c r="Q271" s="8">
        <v>12202.892957746481</v>
      </c>
      <c r="R271" s="8">
        <v>339983.82999999996</v>
      </c>
      <c r="S271" s="8">
        <v>331878.62</v>
      </c>
      <c r="T271" s="8">
        <v>8105.2099999999627</v>
      </c>
      <c r="U271" s="8">
        <v>389882.43000000005</v>
      </c>
      <c r="V271" s="18">
        <v>389882.43000000005</v>
      </c>
      <c r="W271" s="8">
        <v>0</v>
      </c>
      <c r="X271" s="8">
        <v>0</v>
      </c>
      <c r="Y271" s="8">
        <v>8814.5253655435481</v>
      </c>
      <c r="Z271" s="8">
        <v>1148171.17</v>
      </c>
      <c r="AA271" s="8">
        <v>1088386.99</v>
      </c>
      <c r="AB271" s="8">
        <v>59784.179999999935</v>
      </c>
      <c r="AC271" s="8">
        <v>1386524.84</v>
      </c>
      <c r="AD271" s="8">
        <v>1234508.69</v>
      </c>
      <c r="AE271" s="8">
        <v>152016.15000000014</v>
      </c>
      <c r="AF271" s="8">
        <v>0</v>
      </c>
      <c r="AG271" s="8">
        <v>893.39970440963498</v>
      </c>
      <c r="AH271" s="8">
        <v>1197648.46</v>
      </c>
      <c r="AI271" s="8">
        <v>1152787.72</v>
      </c>
      <c r="AJ271" s="8">
        <v>44860.739999999991</v>
      </c>
      <c r="AK271" s="8">
        <v>1807410.1400000001</v>
      </c>
      <c r="AL271" s="8">
        <v>1417978.46</v>
      </c>
      <c r="AM271" s="8">
        <v>389431.68000000017</v>
      </c>
      <c r="AN271" s="8">
        <v>0</v>
      </c>
      <c r="AO271" s="7">
        <v>0</v>
      </c>
      <c r="AP271" s="7">
        <v>0</v>
      </c>
      <c r="AQ271" s="7">
        <v>0</v>
      </c>
      <c r="AR271" s="7">
        <v>0</v>
      </c>
    </row>
    <row r="272" spans="1:44" x14ac:dyDescent="0.25">
      <c r="A272" s="7">
        <v>28262</v>
      </c>
      <c r="B272" s="5" t="s">
        <v>273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139583.04899999991</v>
      </c>
      <c r="I272" s="8">
        <v>12514.162806088681</v>
      </c>
      <c r="J272" s="8">
        <v>279092.49000000005</v>
      </c>
      <c r="K272" s="8">
        <v>256460.89</v>
      </c>
      <c r="L272" s="8">
        <v>22631.600000000035</v>
      </c>
      <c r="M272" s="8">
        <v>283633.49999999994</v>
      </c>
      <c r="N272" s="8">
        <v>275178.11</v>
      </c>
      <c r="O272" s="8">
        <v>8455.3899999999558</v>
      </c>
      <c r="P272" s="8">
        <v>0</v>
      </c>
      <c r="Q272" s="8">
        <v>7805.3943661971844</v>
      </c>
      <c r="R272" s="8">
        <v>237680.36000000002</v>
      </c>
      <c r="S272" s="8">
        <v>219061.33000000002</v>
      </c>
      <c r="T272" s="8">
        <v>18619.03</v>
      </c>
      <c r="U272" s="8">
        <v>249382.35000000003</v>
      </c>
      <c r="V272" s="8">
        <v>245446.17</v>
      </c>
      <c r="W272" s="8">
        <v>3936.1800000000221</v>
      </c>
      <c r="X272" s="8">
        <v>0</v>
      </c>
      <c r="Y272" s="8">
        <v>4828.4031786395417</v>
      </c>
      <c r="Z272" s="18">
        <v>721532.42899999989</v>
      </c>
      <c r="AA272" s="8">
        <v>698083.23</v>
      </c>
      <c r="AB272" s="8">
        <v>23449.198999999906</v>
      </c>
      <c r="AC272" s="8">
        <v>759507.82</v>
      </c>
      <c r="AD272" s="8">
        <v>758554.17999999993</v>
      </c>
      <c r="AE272" s="8">
        <v>953.64000000001397</v>
      </c>
      <c r="AF272" s="8">
        <v>0</v>
      </c>
      <c r="AG272" s="8">
        <v>662.82423247836198</v>
      </c>
      <c r="AH272" s="8">
        <v>1001433.01</v>
      </c>
      <c r="AI272" s="8">
        <v>926549.79</v>
      </c>
      <c r="AJ272" s="8">
        <v>74883.219999999972</v>
      </c>
      <c r="AK272" s="8">
        <v>1340939.8199999998</v>
      </c>
      <c r="AL272" s="8">
        <v>1115885.3900000001</v>
      </c>
      <c r="AM272" s="8">
        <v>225054.4299999997</v>
      </c>
      <c r="AN272" s="8">
        <v>0</v>
      </c>
      <c r="AO272" s="7">
        <v>0</v>
      </c>
      <c r="AP272" s="7">
        <v>0</v>
      </c>
      <c r="AQ272" s="7">
        <v>0</v>
      </c>
      <c r="AR272" s="7">
        <v>0</v>
      </c>
    </row>
    <row r="273" spans="1:44" x14ac:dyDescent="0.25">
      <c r="A273" s="7">
        <v>28263</v>
      </c>
      <c r="B273" s="5" t="s">
        <v>274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99678.720000000147</v>
      </c>
      <c r="I273" s="8">
        <v>10823.47496139422</v>
      </c>
      <c r="J273" s="8">
        <v>236090.75</v>
      </c>
      <c r="K273" s="8">
        <v>206288.25</v>
      </c>
      <c r="L273" s="8">
        <v>29802.5</v>
      </c>
      <c r="M273" s="8">
        <v>245314.06</v>
      </c>
      <c r="N273" s="8">
        <v>233602.79</v>
      </c>
      <c r="O273" s="8">
        <v>11711.26999999999</v>
      </c>
      <c r="P273" s="8">
        <v>0</v>
      </c>
      <c r="Q273" s="8">
        <v>6948.6507042253525</v>
      </c>
      <c r="R273" s="8">
        <v>217263.69</v>
      </c>
      <c r="S273" s="8">
        <v>179002.37</v>
      </c>
      <c r="T273" s="8">
        <v>38261.320000000007</v>
      </c>
      <c r="U273" s="8">
        <v>222009.39</v>
      </c>
      <c r="V273" s="8">
        <v>217506.66999999998</v>
      </c>
      <c r="W273" s="8">
        <v>4502.7200000000303</v>
      </c>
      <c r="X273" s="8">
        <v>0</v>
      </c>
      <c r="Y273" s="8">
        <v>4272.5856961220597</v>
      </c>
      <c r="Z273" s="8">
        <v>570272.61</v>
      </c>
      <c r="AA273" s="8">
        <v>545402.12</v>
      </c>
      <c r="AB273" s="8">
        <v>24870.489999999991</v>
      </c>
      <c r="AC273" s="8">
        <v>672077.73</v>
      </c>
      <c r="AD273" s="8">
        <v>617700.49</v>
      </c>
      <c r="AE273" s="8">
        <v>54377.239999999991</v>
      </c>
      <c r="AF273" s="8">
        <v>0</v>
      </c>
      <c r="AG273" s="8">
        <v>674.00640610557218</v>
      </c>
      <c r="AH273" s="8">
        <v>737313.44000000006</v>
      </c>
      <c r="AI273" s="8">
        <v>730569.02999999991</v>
      </c>
      <c r="AJ273" s="8">
        <v>6744.410000000149</v>
      </c>
      <c r="AK273" s="8">
        <v>1363562.14</v>
      </c>
      <c r="AL273" s="8">
        <v>899466.23999999987</v>
      </c>
      <c r="AM273" s="8">
        <v>464095.9</v>
      </c>
      <c r="AN273" s="8">
        <v>0</v>
      </c>
      <c r="AO273" s="7">
        <v>0</v>
      </c>
      <c r="AP273" s="7">
        <v>0</v>
      </c>
      <c r="AQ273" s="7">
        <v>0</v>
      </c>
      <c r="AR273" s="7">
        <v>0</v>
      </c>
    </row>
    <row r="274" spans="1:44" x14ac:dyDescent="0.25">
      <c r="A274" s="7">
        <v>28264</v>
      </c>
      <c r="B274" s="5" t="s">
        <v>275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188721.31999999998</v>
      </c>
      <c r="I274" s="8">
        <v>12441.677476285018</v>
      </c>
      <c r="J274" s="8">
        <v>240258.96</v>
      </c>
      <c r="K274" s="8">
        <v>211513.28</v>
      </c>
      <c r="L274" s="8">
        <v>28745.679999999993</v>
      </c>
      <c r="M274" s="8">
        <v>281990.61999999994</v>
      </c>
      <c r="N274" s="8">
        <v>233998.91999999998</v>
      </c>
      <c r="O274" s="8">
        <v>47991.699999999953</v>
      </c>
      <c r="P274" s="8">
        <v>0</v>
      </c>
      <c r="Q274" s="8">
        <v>7440.8225352112677</v>
      </c>
      <c r="R274" s="8">
        <v>204207.1</v>
      </c>
      <c r="S274" s="8">
        <v>181107.93</v>
      </c>
      <c r="T274" s="8">
        <v>23099.170000000013</v>
      </c>
      <c r="U274" s="8">
        <v>237734.28</v>
      </c>
      <c r="V274" s="8">
        <v>212804.97999999998</v>
      </c>
      <c r="W274" s="8">
        <v>24929.300000000017</v>
      </c>
      <c r="X274" s="8">
        <v>0</v>
      </c>
      <c r="Y274" s="8">
        <v>5060.7303242212329</v>
      </c>
      <c r="Z274" s="8">
        <v>663349.5</v>
      </c>
      <c r="AA274" s="8">
        <v>585723.18999999994</v>
      </c>
      <c r="AB274" s="8">
        <v>77626.310000000056</v>
      </c>
      <c r="AC274" s="8">
        <v>796052.88</v>
      </c>
      <c r="AD274" s="8">
        <v>652498.30999999994</v>
      </c>
      <c r="AE274" s="8">
        <v>143554.57000000007</v>
      </c>
      <c r="AF274" s="8">
        <v>0</v>
      </c>
      <c r="AG274" s="8">
        <v>674.96009035772363</v>
      </c>
      <c r="AH274" s="8">
        <v>880859.99</v>
      </c>
      <c r="AI274" s="8">
        <v>821609.83000000007</v>
      </c>
      <c r="AJ274" s="8">
        <v>59250.159999999916</v>
      </c>
      <c r="AK274" s="8">
        <v>1365491.51</v>
      </c>
      <c r="AL274" s="8">
        <v>999302.05</v>
      </c>
      <c r="AM274" s="8">
        <v>366189.45999999996</v>
      </c>
      <c r="AN274" s="8">
        <v>0</v>
      </c>
      <c r="AO274" s="7">
        <v>0</v>
      </c>
      <c r="AP274" s="7">
        <v>0</v>
      </c>
      <c r="AQ274" s="7">
        <v>0</v>
      </c>
      <c r="AR274" s="7">
        <v>0</v>
      </c>
    </row>
    <row r="275" spans="1:44" x14ac:dyDescent="0.25">
      <c r="A275" s="7">
        <v>28265</v>
      </c>
      <c r="B275" s="5" t="s">
        <v>276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28931.48000000004</v>
      </c>
      <c r="I275" s="8">
        <v>12251.736598279285</v>
      </c>
      <c r="J275" s="8">
        <v>204653.14</v>
      </c>
      <c r="K275" s="8">
        <v>204321.05</v>
      </c>
      <c r="L275" s="8">
        <v>332.09000000002561</v>
      </c>
      <c r="M275" s="8">
        <v>277685.61</v>
      </c>
      <c r="N275" s="8">
        <v>221288.97999999998</v>
      </c>
      <c r="O275" s="8">
        <v>56396.630000000005</v>
      </c>
      <c r="P275" s="8">
        <v>0</v>
      </c>
      <c r="Q275" s="8">
        <v>7700.2647887323947</v>
      </c>
      <c r="R275" s="8">
        <v>180222.63999999998</v>
      </c>
      <c r="S275" s="8">
        <v>179812.28</v>
      </c>
      <c r="T275" s="8">
        <v>410.35999999998603</v>
      </c>
      <c r="U275" s="8">
        <v>246023.46</v>
      </c>
      <c r="V275" s="8">
        <v>203731.31</v>
      </c>
      <c r="W275" s="8">
        <v>42292.149999999994</v>
      </c>
      <c r="X275" s="8">
        <v>0</v>
      </c>
      <c r="Y275" s="8">
        <v>4455.0210425937703</v>
      </c>
      <c r="Z275" s="8">
        <v>534271.22</v>
      </c>
      <c r="AA275" s="8">
        <v>533092.69999999995</v>
      </c>
      <c r="AB275" s="8">
        <v>1178.5200000000186</v>
      </c>
      <c r="AC275" s="8">
        <v>700774.81</v>
      </c>
      <c r="AD275" s="8">
        <v>576533.96</v>
      </c>
      <c r="AE275" s="8">
        <v>124240.85000000009</v>
      </c>
      <c r="AF275" s="8">
        <v>0</v>
      </c>
      <c r="AG275" s="8">
        <v>661.06248918722531</v>
      </c>
      <c r="AH275" s="8">
        <v>952875.66</v>
      </c>
      <c r="AI275" s="8">
        <v>925865.15</v>
      </c>
      <c r="AJ275" s="8">
        <v>27010.510000000009</v>
      </c>
      <c r="AK275" s="8">
        <v>1337375.69</v>
      </c>
      <c r="AL275" s="8">
        <v>1101949.19</v>
      </c>
      <c r="AM275" s="8">
        <v>235426.5</v>
      </c>
      <c r="AN275" s="8">
        <v>0</v>
      </c>
      <c r="AO275" s="7">
        <v>0</v>
      </c>
      <c r="AP275" s="7">
        <v>0</v>
      </c>
      <c r="AQ275" s="7">
        <v>0</v>
      </c>
      <c r="AR275" s="7">
        <v>0</v>
      </c>
    </row>
    <row r="276" spans="1:44" x14ac:dyDescent="0.25">
      <c r="A276" s="7">
        <v>28266</v>
      </c>
      <c r="B276" s="5" t="s">
        <v>277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120356.10999999987</v>
      </c>
      <c r="I276" s="8">
        <v>15743.987646150455</v>
      </c>
      <c r="J276" s="8">
        <v>272625</v>
      </c>
      <c r="K276" s="8">
        <v>252283.77</v>
      </c>
      <c r="L276" s="8">
        <v>20341.23000000001</v>
      </c>
      <c r="M276" s="8">
        <v>356837.48000000004</v>
      </c>
      <c r="N276" s="8">
        <v>281621.96999999997</v>
      </c>
      <c r="O276" s="8">
        <v>75215.510000000068</v>
      </c>
      <c r="P276" s="8">
        <v>0</v>
      </c>
      <c r="Q276" s="8">
        <v>9125.0012519561824</v>
      </c>
      <c r="R276" s="8">
        <v>242559.78</v>
      </c>
      <c r="S276" s="8">
        <v>219819.5</v>
      </c>
      <c r="T276" s="8">
        <v>22740.28</v>
      </c>
      <c r="U276" s="8">
        <v>291543.79000000004</v>
      </c>
      <c r="V276" s="8">
        <v>261176.32000000001</v>
      </c>
      <c r="W276" s="8">
        <v>30367.47000000003</v>
      </c>
      <c r="X276" s="8">
        <v>0</v>
      </c>
      <c r="Y276" s="8">
        <v>5991.9415766052125</v>
      </c>
      <c r="Z276" s="8">
        <v>674136.42999999993</v>
      </c>
      <c r="AA276" s="8">
        <v>634857.85000000009</v>
      </c>
      <c r="AB276" s="8">
        <v>39278.579999999842</v>
      </c>
      <c r="AC276" s="8">
        <v>942532.41</v>
      </c>
      <c r="AD276" s="8">
        <v>718997.22000000009</v>
      </c>
      <c r="AE276" s="8">
        <v>223535.18999999994</v>
      </c>
      <c r="AF276" s="8">
        <v>0</v>
      </c>
      <c r="AG276" s="8">
        <v>707.59514994538006</v>
      </c>
      <c r="AH276" s="8">
        <v>811912.35</v>
      </c>
      <c r="AI276" s="8">
        <v>773916.33</v>
      </c>
      <c r="AJ276" s="8">
        <v>37996.020000000019</v>
      </c>
      <c r="AK276" s="8">
        <v>1431514.52</v>
      </c>
      <c r="AL276" s="8">
        <v>986606.95000000007</v>
      </c>
      <c r="AM276" s="8">
        <v>444907.56999999995</v>
      </c>
      <c r="AN276" s="8">
        <v>0</v>
      </c>
      <c r="AO276" s="7">
        <v>0</v>
      </c>
      <c r="AP276" s="7">
        <v>0</v>
      </c>
      <c r="AQ276" s="7">
        <v>0</v>
      </c>
      <c r="AR276" s="7">
        <v>0</v>
      </c>
    </row>
    <row r="277" spans="1:44" x14ac:dyDescent="0.25">
      <c r="A277" s="7">
        <v>70083</v>
      </c>
      <c r="B277" s="5" t="s">
        <v>278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20008.03649999958</v>
      </c>
      <c r="I277" s="8">
        <v>17527.982351643506</v>
      </c>
      <c r="J277" s="8">
        <v>394391.09000000008</v>
      </c>
      <c r="K277" s="8">
        <v>388087.57</v>
      </c>
      <c r="L277" s="8">
        <v>6303.5200000000768</v>
      </c>
      <c r="M277" s="8">
        <v>397271.72000000003</v>
      </c>
      <c r="N277" s="18">
        <v>397271.72000000003</v>
      </c>
      <c r="O277" s="8">
        <v>0</v>
      </c>
      <c r="P277" s="8">
        <v>0</v>
      </c>
      <c r="Q277" s="8">
        <v>10537.039123630673</v>
      </c>
      <c r="R277" s="8">
        <v>318159.02999999997</v>
      </c>
      <c r="S277" s="8">
        <v>316663.76</v>
      </c>
      <c r="T277" s="8">
        <v>1495.2699999999604</v>
      </c>
      <c r="U277" s="8">
        <v>336658.4</v>
      </c>
      <c r="V277" s="18">
        <v>336658.4</v>
      </c>
      <c r="W277" s="8">
        <v>0</v>
      </c>
      <c r="X277" s="8">
        <v>0</v>
      </c>
      <c r="Y277" s="8">
        <v>6916.5547997457088</v>
      </c>
      <c r="Z277" s="18">
        <v>1033575.3665</v>
      </c>
      <c r="AA277" s="18">
        <v>1033575.3700000002</v>
      </c>
      <c r="AB277" s="8">
        <v>0</v>
      </c>
      <c r="AC277" s="8">
        <v>1087974.07</v>
      </c>
      <c r="AD277" s="18">
        <v>1087974.07</v>
      </c>
      <c r="AE277" s="8">
        <v>0</v>
      </c>
      <c r="AF277" s="8">
        <v>0</v>
      </c>
      <c r="AG277" s="8">
        <v>890.60788306880136</v>
      </c>
      <c r="AH277" s="8">
        <v>1285260.0799999998</v>
      </c>
      <c r="AI277" s="8">
        <v>1273050.83</v>
      </c>
      <c r="AJ277" s="8">
        <v>12209.249999999767</v>
      </c>
      <c r="AK277" s="8">
        <v>1801762.0899999999</v>
      </c>
      <c r="AL277" s="8">
        <v>1489913.52</v>
      </c>
      <c r="AM277" s="8">
        <v>311848.56999999983</v>
      </c>
      <c r="AN277" s="8">
        <v>0</v>
      </c>
      <c r="AO277" s="7">
        <v>0</v>
      </c>
      <c r="AP277" s="7">
        <v>0</v>
      </c>
      <c r="AQ277" s="7">
        <v>0</v>
      </c>
      <c r="AR277" s="7">
        <v>0</v>
      </c>
    </row>
    <row r="278" spans="1:44" x14ac:dyDescent="0.25">
      <c r="A278" s="7">
        <v>61051</v>
      </c>
      <c r="B278" s="5" t="s">
        <v>279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3250.4299999999639</v>
      </c>
      <c r="I278" s="8">
        <v>14136.05647474079</v>
      </c>
      <c r="J278" s="8">
        <v>267858.19</v>
      </c>
      <c r="K278" s="8">
        <v>268890.30000000005</v>
      </c>
      <c r="L278" s="8">
        <v>0</v>
      </c>
      <c r="M278" s="8">
        <v>320393.71999999997</v>
      </c>
      <c r="N278" s="8">
        <v>295687.69000000006</v>
      </c>
      <c r="O278" s="8">
        <v>24706.029999999912</v>
      </c>
      <c r="P278" s="8">
        <v>0</v>
      </c>
      <c r="Q278" s="8">
        <v>8764.1411580594686</v>
      </c>
      <c r="R278" s="8">
        <v>230170.69999999998</v>
      </c>
      <c r="S278" s="8">
        <v>231685.95</v>
      </c>
      <c r="T278" s="8">
        <v>0</v>
      </c>
      <c r="U278" s="8">
        <v>280014.31</v>
      </c>
      <c r="V278" s="8">
        <v>269460.83</v>
      </c>
      <c r="W278" s="8">
        <v>10553.479999999981</v>
      </c>
      <c r="X278" s="8">
        <v>0</v>
      </c>
      <c r="Y278" s="8">
        <v>5174.9840432294977</v>
      </c>
      <c r="Z278" s="8">
        <v>724387.63</v>
      </c>
      <c r="AA278" s="8">
        <v>726560.47</v>
      </c>
      <c r="AB278" s="8">
        <v>0</v>
      </c>
      <c r="AC278" s="8">
        <v>814024.99</v>
      </c>
      <c r="AD278" s="8">
        <v>801184.84</v>
      </c>
      <c r="AE278" s="8">
        <v>12840.150000000023</v>
      </c>
      <c r="AF278" s="8">
        <v>0</v>
      </c>
      <c r="AG278" s="8">
        <v>637.03592065524185</v>
      </c>
      <c r="AH278" s="8">
        <v>870820.63</v>
      </c>
      <c r="AI278" s="8">
        <v>862850</v>
      </c>
      <c r="AJ278" s="8">
        <v>7970.6300000000047</v>
      </c>
      <c r="AK278" s="8">
        <v>1288768.26</v>
      </c>
      <c r="AL278" s="8">
        <v>1030881.78</v>
      </c>
      <c r="AM278" s="8">
        <v>257886.47999999998</v>
      </c>
      <c r="AN278" s="8">
        <v>0</v>
      </c>
      <c r="AO278" s="7">
        <v>0</v>
      </c>
      <c r="AP278" s="7">
        <v>0</v>
      </c>
      <c r="AQ278" s="7">
        <v>0</v>
      </c>
      <c r="AR278" s="7">
        <v>0</v>
      </c>
    </row>
    <row r="279" spans="1:44" x14ac:dyDescent="0.25">
      <c r="A279" s="7">
        <v>28268</v>
      </c>
      <c r="B279" s="5" t="s">
        <v>280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249206.46999999986</v>
      </c>
      <c r="I279" s="8">
        <v>17827.888815354068</v>
      </c>
      <c r="J279" s="8">
        <v>379327.80999999994</v>
      </c>
      <c r="K279" s="8">
        <v>336141.58</v>
      </c>
      <c r="L279" s="8">
        <v>43186.229999999923</v>
      </c>
      <c r="M279" s="8">
        <v>404069.1</v>
      </c>
      <c r="N279" s="8">
        <v>373925.79000000004</v>
      </c>
      <c r="O279" s="8">
        <v>30143.309999999939</v>
      </c>
      <c r="P279" s="8">
        <v>0</v>
      </c>
      <c r="Q279" s="8">
        <v>10345.907981220656</v>
      </c>
      <c r="R279" s="8">
        <v>320887.75</v>
      </c>
      <c r="S279" s="8">
        <v>281269.19</v>
      </c>
      <c r="T279" s="8">
        <v>39618.559999999998</v>
      </c>
      <c r="U279" s="8">
        <v>330551.75999999995</v>
      </c>
      <c r="V279" s="18">
        <v>330551.75999999995</v>
      </c>
      <c r="W279" s="8">
        <v>0</v>
      </c>
      <c r="X279" s="8">
        <v>0</v>
      </c>
      <c r="Y279" s="8">
        <v>7558.2617291799106</v>
      </c>
      <c r="Z279" s="8">
        <v>1054652.8500000001</v>
      </c>
      <c r="AA279" s="8">
        <v>950307.16999999993</v>
      </c>
      <c r="AB279" s="8">
        <v>104345.68000000017</v>
      </c>
      <c r="AC279" s="8">
        <v>1188914.57</v>
      </c>
      <c r="AD279" s="8">
        <v>1073463.45</v>
      </c>
      <c r="AE279" s="8">
        <v>115451.12000000011</v>
      </c>
      <c r="AF279" s="8">
        <v>0</v>
      </c>
      <c r="AG279" s="8">
        <v>1280.3662601887231</v>
      </c>
      <c r="AH279" s="8">
        <v>1748489.69</v>
      </c>
      <c r="AI279" s="8">
        <v>1686433.6900000002</v>
      </c>
      <c r="AJ279" s="8">
        <v>62055.999999999767</v>
      </c>
      <c r="AK279" s="8">
        <v>2590270.5699999998</v>
      </c>
      <c r="AL279" s="8">
        <v>2084156.2300000002</v>
      </c>
      <c r="AM279" s="8">
        <v>506114.33999999962</v>
      </c>
      <c r="AN279" s="8">
        <v>0</v>
      </c>
      <c r="AO279" s="7">
        <v>0</v>
      </c>
      <c r="AP279" s="7">
        <v>0</v>
      </c>
      <c r="AQ279" s="7">
        <v>0</v>
      </c>
      <c r="AR279" s="7">
        <v>0</v>
      </c>
    </row>
    <row r="280" spans="1:44" x14ac:dyDescent="0.25">
      <c r="A280" s="7">
        <v>28269</v>
      </c>
      <c r="B280" s="5" t="s">
        <v>281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88715.45999999973</v>
      </c>
      <c r="I280" s="8">
        <v>22556.476505625415</v>
      </c>
      <c r="J280" s="8">
        <v>351156.72</v>
      </c>
      <c r="K280" s="8">
        <v>338655.45</v>
      </c>
      <c r="L280" s="8">
        <v>12501.26999999996</v>
      </c>
      <c r="M280" s="8">
        <v>511242.54</v>
      </c>
      <c r="N280" s="8">
        <v>376708.3</v>
      </c>
      <c r="O280" s="8">
        <v>134534.24</v>
      </c>
      <c r="P280" s="8">
        <v>0</v>
      </c>
      <c r="Q280" s="8">
        <v>12369.681690140844</v>
      </c>
      <c r="R280" s="8">
        <v>286349.98</v>
      </c>
      <c r="S280" s="8">
        <v>275329.34000000003</v>
      </c>
      <c r="T280" s="8">
        <v>11020.639999999956</v>
      </c>
      <c r="U280" s="8">
        <v>395211.32999999996</v>
      </c>
      <c r="V280" s="8">
        <v>328970.93000000005</v>
      </c>
      <c r="W280" s="8">
        <v>66240.399999999907</v>
      </c>
      <c r="X280" s="8">
        <v>0</v>
      </c>
      <c r="Y280" s="8">
        <v>10312.391481246026</v>
      </c>
      <c r="Z280" s="8">
        <v>1026436.01</v>
      </c>
      <c r="AA280" s="8">
        <v>993187.32000000007</v>
      </c>
      <c r="AB280" s="8">
        <v>33248.689999999944</v>
      </c>
      <c r="AC280" s="8">
        <v>1622139.18</v>
      </c>
      <c r="AD280" s="8">
        <v>1110962.79</v>
      </c>
      <c r="AE280" s="8">
        <v>511176.3899999999</v>
      </c>
      <c r="AF280" s="8">
        <v>0</v>
      </c>
      <c r="AG280" s="8">
        <v>1107.6705007735768</v>
      </c>
      <c r="AH280" s="8">
        <v>1334919.23</v>
      </c>
      <c r="AI280" s="8">
        <v>1302974.3700000001</v>
      </c>
      <c r="AJ280" s="8">
        <v>31944.85999999987</v>
      </c>
      <c r="AK280" s="8">
        <v>2240894.96</v>
      </c>
      <c r="AL280" s="8">
        <v>1623343.1900000002</v>
      </c>
      <c r="AM280" s="8">
        <v>617551.76999999979</v>
      </c>
      <c r="AN280" s="8">
        <v>0</v>
      </c>
      <c r="AO280" s="7">
        <v>0</v>
      </c>
      <c r="AP280" s="7">
        <v>0</v>
      </c>
      <c r="AQ280" s="7">
        <v>0</v>
      </c>
      <c r="AR280" s="7">
        <v>0</v>
      </c>
    </row>
    <row r="281" spans="1:44" x14ac:dyDescent="0.25">
      <c r="A281" s="7">
        <v>70246</v>
      </c>
      <c r="B281" s="5" t="s">
        <v>282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189863.15999999968</v>
      </c>
      <c r="I281" s="8">
        <v>31884.097065960737</v>
      </c>
      <c r="J281" s="8">
        <v>595657.54</v>
      </c>
      <c r="K281" s="8">
        <v>557495.93000000005</v>
      </c>
      <c r="L281" s="8">
        <v>38161.609999999986</v>
      </c>
      <c r="M281" s="8">
        <v>722653.06</v>
      </c>
      <c r="N281" s="8">
        <v>595418.10000000009</v>
      </c>
      <c r="O281" s="8">
        <v>127234.95999999996</v>
      </c>
      <c r="P281" s="8">
        <v>0</v>
      </c>
      <c r="Q281" s="8">
        <v>16784.961815336464</v>
      </c>
      <c r="R281" s="8">
        <v>511373.63</v>
      </c>
      <c r="S281" s="8">
        <v>479417.01</v>
      </c>
      <c r="T281" s="8">
        <v>31956.619999999995</v>
      </c>
      <c r="U281" s="8">
        <v>536279.53</v>
      </c>
      <c r="V281" s="8">
        <v>532874.29</v>
      </c>
      <c r="W281" s="8">
        <v>3405.2399999999907</v>
      </c>
      <c r="X281" s="8">
        <v>0</v>
      </c>
      <c r="Y281" s="8">
        <v>14441.217546090273</v>
      </c>
      <c r="Z281" s="8">
        <v>1598718.42</v>
      </c>
      <c r="AA281" s="8">
        <v>1515795.0000000005</v>
      </c>
      <c r="AB281" s="8">
        <v>82923.41999999946</v>
      </c>
      <c r="AC281" s="8">
        <v>2271603.52</v>
      </c>
      <c r="AD281" s="8">
        <v>1622646.5200000005</v>
      </c>
      <c r="AE281" s="8">
        <v>648956.99999999953</v>
      </c>
      <c r="AF281" s="8">
        <v>0</v>
      </c>
      <c r="AG281" s="8">
        <v>1694.9742668320919</v>
      </c>
      <c r="AH281" s="8">
        <v>2363594.58</v>
      </c>
      <c r="AI281" s="8">
        <v>2326773.0699999998</v>
      </c>
      <c r="AJ281" s="8">
        <v>36821.510000000242</v>
      </c>
      <c r="AK281" s="8">
        <v>3429051.59</v>
      </c>
      <c r="AL281" s="8">
        <v>2596968.0999999996</v>
      </c>
      <c r="AM281" s="8">
        <v>832083.49000000022</v>
      </c>
      <c r="AN281" s="8">
        <v>0</v>
      </c>
      <c r="AO281" s="7">
        <v>0</v>
      </c>
      <c r="AP281" s="7">
        <v>0</v>
      </c>
      <c r="AQ281" s="7">
        <v>0</v>
      </c>
      <c r="AR281" s="7">
        <v>0</v>
      </c>
    </row>
    <row r="282" spans="1:44" x14ac:dyDescent="0.25">
      <c r="A282" s="7">
        <v>28271</v>
      </c>
      <c r="B282" s="5" t="s">
        <v>283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23994.940000000046</v>
      </c>
      <c r="I282" s="8">
        <v>7623.7921906022502</v>
      </c>
      <c r="J282" s="8">
        <v>147617.75</v>
      </c>
      <c r="K282" s="8">
        <v>142959.19</v>
      </c>
      <c r="L282" s="8">
        <v>4658.5599999999977</v>
      </c>
      <c r="M282" s="8">
        <v>172793.25</v>
      </c>
      <c r="N282" s="8">
        <v>160720.6</v>
      </c>
      <c r="O282" s="8">
        <v>12072.649999999994</v>
      </c>
      <c r="P282" s="8">
        <v>0</v>
      </c>
      <c r="Q282" s="8">
        <v>4534.0378716744908</v>
      </c>
      <c r="R282" s="8">
        <v>129912.64</v>
      </c>
      <c r="S282" s="8">
        <v>125151.33000000002</v>
      </c>
      <c r="T282" s="8">
        <v>4761.3099999999831</v>
      </c>
      <c r="U282" s="8">
        <v>144862.50999999998</v>
      </c>
      <c r="V282" s="8">
        <v>150188.87000000002</v>
      </c>
      <c r="W282" s="8">
        <v>0</v>
      </c>
      <c r="X282" s="8">
        <v>0</v>
      </c>
      <c r="Y282" s="8">
        <v>3233.0105530832802</v>
      </c>
      <c r="Z282" s="8">
        <v>384622.87</v>
      </c>
      <c r="AA282" s="8">
        <v>377257.70999999996</v>
      </c>
      <c r="AB282" s="8">
        <v>7365.1600000000326</v>
      </c>
      <c r="AC282" s="8">
        <v>508552.56</v>
      </c>
      <c r="AD282" s="8">
        <v>424158.99</v>
      </c>
      <c r="AE282" s="8">
        <v>84393.57</v>
      </c>
      <c r="AF282" s="8">
        <v>0</v>
      </c>
      <c r="AG282" s="8">
        <v>348.36996248276131</v>
      </c>
      <c r="AH282" s="8">
        <v>492111.29000000004</v>
      </c>
      <c r="AI282" s="8">
        <v>484901.38</v>
      </c>
      <c r="AJ282" s="8">
        <v>7209.9100000000326</v>
      </c>
      <c r="AK282" s="8">
        <v>704776.82</v>
      </c>
      <c r="AL282" s="8">
        <v>588098.77</v>
      </c>
      <c r="AM282" s="8">
        <v>116678.04999999993</v>
      </c>
      <c r="AN282" s="8">
        <v>0</v>
      </c>
      <c r="AO282" s="7">
        <v>0</v>
      </c>
      <c r="AP282" s="7">
        <v>0</v>
      </c>
      <c r="AQ282" s="7">
        <v>0</v>
      </c>
      <c r="AR282" s="7">
        <v>0</v>
      </c>
    </row>
    <row r="283" spans="1:44" x14ac:dyDescent="0.25">
      <c r="A283" s="7">
        <v>70285</v>
      </c>
      <c r="B283" s="5" t="s">
        <v>284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69056.606499999296</v>
      </c>
      <c r="I283" s="8">
        <v>32510.096624751815</v>
      </c>
      <c r="J283" s="18">
        <v>699999.27299999981</v>
      </c>
      <c r="K283" s="18">
        <v>699999.27000000014</v>
      </c>
      <c r="L283" s="8">
        <v>2.9999996768310666E-3</v>
      </c>
      <c r="M283" s="8">
        <v>736841.33999999985</v>
      </c>
      <c r="N283" s="8">
        <v>734960.50000000012</v>
      </c>
      <c r="O283" s="8">
        <v>1880.8399999997346</v>
      </c>
      <c r="P283" s="8">
        <v>0</v>
      </c>
      <c r="Q283" s="8">
        <v>18655.10735524257</v>
      </c>
      <c r="R283" s="18">
        <v>566229.14600000007</v>
      </c>
      <c r="S283" s="18">
        <v>566229.14999999991</v>
      </c>
      <c r="T283" s="8">
        <v>0</v>
      </c>
      <c r="U283" s="8">
        <v>596030.68000000005</v>
      </c>
      <c r="V283" s="18">
        <v>596030.68000000005</v>
      </c>
      <c r="W283" s="8">
        <v>0</v>
      </c>
      <c r="X283" s="8">
        <v>0</v>
      </c>
      <c r="Y283" s="8">
        <v>14037.904958677685</v>
      </c>
      <c r="Z283" s="18">
        <v>2097754.3275000001</v>
      </c>
      <c r="AA283" s="18">
        <v>2097754.33</v>
      </c>
      <c r="AB283" s="8">
        <v>0</v>
      </c>
      <c r="AC283" s="8">
        <v>2208162.4500000002</v>
      </c>
      <c r="AD283" s="8">
        <v>2199292.0300000003</v>
      </c>
      <c r="AE283" s="8">
        <v>8870.4199999999255</v>
      </c>
      <c r="AF283" s="8">
        <v>0</v>
      </c>
      <c r="AG283" s="8">
        <v>2006.4966165283456</v>
      </c>
      <c r="AH283" s="8">
        <v>3094150.4299999997</v>
      </c>
      <c r="AI283" s="8">
        <v>3025093.8200000003</v>
      </c>
      <c r="AJ283" s="8">
        <v>69056.609999999404</v>
      </c>
      <c r="AK283" s="8">
        <v>4059283.11</v>
      </c>
      <c r="AL283" s="8">
        <v>3364991.68</v>
      </c>
      <c r="AM283" s="8">
        <v>694291.4299999997</v>
      </c>
      <c r="AN283" s="8">
        <v>0</v>
      </c>
      <c r="AO283" s="7">
        <v>0</v>
      </c>
      <c r="AP283" s="7">
        <v>0</v>
      </c>
      <c r="AQ283" s="7">
        <v>0</v>
      </c>
      <c r="AR283" s="7">
        <v>0</v>
      </c>
    </row>
    <row r="284" spans="1:44" x14ac:dyDescent="0.25">
      <c r="A284" s="7">
        <v>28274</v>
      </c>
      <c r="B284" s="5" t="s">
        <v>285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39666.027999999991</v>
      </c>
      <c r="I284" s="8">
        <v>7666.2801676593863</v>
      </c>
      <c r="J284" s="18">
        <v>165068.42799999999</v>
      </c>
      <c r="K284" s="21">
        <v>156233.46</v>
      </c>
      <c r="L284" s="8">
        <v>8834.9679999999935</v>
      </c>
      <c r="M284" s="8">
        <v>173756.24</v>
      </c>
      <c r="N284" s="18">
        <v>173756.24</v>
      </c>
      <c r="O284" s="8">
        <v>0</v>
      </c>
      <c r="P284" s="8">
        <v>0</v>
      </c>
      <c r="Q284" s="8">
        <v>4534.0378716744908</v>
      </c>
      <c r="R284" s="8">
        <v>140892.04999999999</v>
      </c>
      <c r="S284" s="8">
        <v>138024.04999999999</v>
      </c>
      <c r="T284" s="8">
        <v>2868</v>
      </c>
      <c r="U284" s="8">
        <v>144862.50999999998</v>
      </c>
      <c r="V284" s="8">
        <v>157663.28</v>
      </c>
      <c r="W284" s="8">
        <v>0</v>
      </c>
      <c r="X284" s="8">
        <v>0</v>
      </c>
      <c r="Y284" s="8">
        <v>3079.2137952956132</v>
      </c>
      <c r="Z284" s="8">
        <v>406957.66000000003</v>
      </c>
      <c r="AA284" s="8">
        <v>404231.34</v>
      </c>
      <c r="AB284" s="8">
        <v>2726.320000000007</v>
      </c>
      <c r="AC284" s="8">
        <v>484360.33</v>
      </c>
      <c r="AD284" s="8">
        <v>442379.95</v>
      </c>
      <c r="AE284" s="8">
        <v>41980.380000000005</v>
      </c>
      <c r="AF284" s="8">
        <v>0</v>
      </c>
      <c r="AG284" s="8">
        <v>454.34311220076421</v>
      </c>
      <c r="AH284" s="8">
        <v>466549.58999999997</v>
      </c>
      <c r="AI284" s="8">
        <v>441312.85</v>
      </c>
      <c r="AJ284" s="8">
        <v>25236.739999999991</v>
      </c>
      <c r="AK284" s="8">
        <v>919167.92</v>
      </c>
      <c r="AL284" s="8">
        <v>505961.6</v>
      </c>
      <c r="AM284" s="8">
        <v>413206.32000000007</v>
      </c>
      <c r="AN284" s="8">
        <v>0</v>
      </c>
      <c r="AO284" s="7">
        <v>0</v>
      </c>
      <c r="AP284" s="7">
        <v>0</v>
      </c>
      <c r="AQ284" s="7">
        <v>0</v>
      </c>
      <c r="AR284" s="7">
        <v>0</v>
      </c>
    </row>
    <row r="285" spans="1:44" x14ac:dyDescent="0.25">
      <c r="A285" s="7">
        <v>68071</v>
      </c>
      <c r="B285" s="5" t="s">
        <v>286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139250.0499999997</v>
      </c>
      <c r="I285" s="8">
        <v>34642.619016104123</v>
      </c>
      <c r="J285" s="8">
        <v>663707.1</v>
      </c>
      <c r="K285" s="8">
        <v>645822.60000000009</v>
      </c>
      <c r="L285" s="8">
        <v>17884.499999999884</v>
      </c>
      <c r="M285" s="8">
        <v>785174.96</v>
      </c>
      <c r="N285" s="8">
        <v>688319.91000000015</v>
      </c>
      <c r="O285" s="8">
        <v>96855.049999999814</v>
      </c>
      <c r="P285" s="8">
        <v>0</v>
      </c>
      <c r="Q285" s="8">
        <v>21024.920187793425</v>
      </c>
      <c r="R285" s="8">
        <v>565317.15999999992</v>
      </c>
      <c r="S285" s="8">
        <v>548445.92999999993</v>
      </c>
      <c r="T285" s="8">
        <v>16871.229999999981</v>
      </c>
      <c r="U285" s="8">
        <v>671746.2</v>
      </c>
      <c r="V285" s="8">
        <v>608352.75999999989</v>
      </c>
      <c r="W285" s="8">
        <v>63393.440000000061</v>
      </c>
      <c r="X285" s="8">
        <v>0</v>
      </c>
      <c r="Y285" s="8">
        <v>14925.9722186904</v>
      </c>
      <c r="Z285" s="8">
        <v>1808478.8099999998</v>
      </c>
      <c r="AA285" s="8">
        <v>1779818.64</v>
      </c>
      <c r="AB285" s="8">
        <v>28660.169999999925</v>
      </c>
      <c r="AC285" s="8">
        <v>2347855.4300000002</v>
      </c>
      <c r="AD285" s="8">
        <v>1914079.49</v>
      </c>
      <c r="AE285" s="8">
        <v>433775.94000000018</v>
      </c>
      <c r="AF285" s="8">
        <v>0</v>
      </c>
      <c r="AG285" s="8">
        <v>2005.0921619123412</v>
      </c>
      <c r="AH285" s="8">
        <v>3081219.21</v>
      </c>
      <c r="AI285" s="8">
        <v>3005385.06</v>
      </c>
      <c r="AJ285" s="8">
        <v>75834.149999999907</v>
      </c>
      <c r="AK285" s="8">
        <v>4056441.8</v>
      </c>
      <c r="AL285" s="8">
        <v>3306886.08</v>
      </c>
      <c r="AM285" s="8">
        <v>749555.71999999974</v>
      </c>
      <c r="AN285" s="8">
        <v>0</v>
      </c>
      <c r="AO285" s="7">
        <v>0</v>
      </c>
      <c r="AP285" s="7">
        <v>0</v>
      </c>
      <c r="AQ285" s="7">
        <v>0</v>
      </c>
      <c r="AR285" s="7">
        <v>0</v>
      </c>
    </row>
    <row r="286" spans="1:44" x14ac:dyDescent="0.25">
      <c r="A286" s="7">
        <v>28276</v>
      </c>
      <c r="B286" s="5" t="s">
        <v>287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40614.73000000004</v>
      </c>
      <c r="I286" s="8">
        <v>10481.277299801455</v>
      </c>
      <c r="J286" s="8">
        <v>162750.83000000002</v>
      </c>
      <c r="K286" s="8">
        <v>157053.68</v>
      </c>
      <c r="L286" s="8">
        <v>5697.1500000000233</v>
      </c>
      <c r="M286" s="8">
        <v>237558.15</v>
      </c>
      <c r="N286" s="8">
        <v>177825.25</v>
      </c>
      <c r="O286" s="8">
        <v>59732.899999999994</v>
      </c>
      <c r="P286" s="8">
        <v>0</v>
      </c>
      <c r="Q286" s="8">
        <v>7017.1577464788734</v>
      </c>
      <c r="R286" s="8">
        <v>144571.40999999997</v>
      </c>
      <c r="S286" s="8">
        <v>138755.89000000001</v>
      </c>
      <c r="T286" s="8">
        <v>5815.5199999999604</v>
      </c>
      <c r="U286" s="8">
        <v>224198.19</v>
      </c>
      <c r="V286" s="8">
        <v>168036.88</v>
      </c>
      <c r="W286" s="8">
        <v>56161.31</v>
      </c>
      <c r="X286" s="8">
        <v>0</v>
      </c>
      <c r="Y286" s="8">
        <v>3040.5198982835345</v>
      </c>
      <c r="Z286" s="8">
        <v>421442.91000000003</v>
      </c>
      <c r="AA286" s="8">
        <v>408681.07000000007</v>
      </c>
      <c r="AB286" s="8">
        <v>12761.839999999967</v>
      </c>
      <c r="AC286" s="8">
        <v>478273.78</v>
      </c>
      <c r="AD286" s="8">
        <v>466699.07000000007</v>
      </c>
      <c r="AE286" s="8">
        <v>11574.709999999963</v>
      </c>
      <c r="AF286" s="8">
        <v>0</v>
      </c>
      <c r="AG286" s="8">
        <v>381.280361035456</v>
      </c>
      <c r="AH286" s="8">
        <v>530440.07000000007</v>
      </c>
      <c r="AI286" s="8">
        <v>514099.85</v>
      </c>
      <c r="AJ286" s="8">
        <v>16340.220000000088</v>
      </c>
      <c r="AK286" s="8">
        <v>771356.86</v>
      </c>
      <c r="AL286" s="8">
        <v>627691.09</v>
      </c>
      <c r="AM286" s="8">
        <v>143665.77000000002</v>
      </c>
      <c r="AN286" s="8">
        <v>0</v>
      </c>
      <c r="AO286" s="7">
        <v>0</v>
      </c>
      <c r="AP286" s="7">
        <v>0</v>
      </c>
      <c r="AQ286" s="7">
        <v>0</v>
      </c>
      <c r="AR286" s="7">
        <v>0</v>
      </c>
    </row>
    <row r="287" spans="1:44" x14ac:dyDescent="0.25">
      <c r="A287" s="7">
        <v>68070</v>
      </c>
      <c r="B287" s="5" t="s">
        <v>288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203736.99999999988</v>
      </c>
      <c r="I287" s="8">
        <v>18212.437238032209</v>
      </c>
      <c r="J287" s="8">
        <v>355503.96</v>
      </c>
      <c r="K287" s="8">
        <v>332043.30999999994</v>
      </c>
      <c r="L287" s="8">
        <v>23460.650000000081</v>
      </c>
      <c r="M287" s="8">
        <v>412784.89</v>
      </c>
      <c r="N287" s="8">
        <v>351995.38999999996</v>
      </c>
      <c r="O287" s="8">
        <v>60789.500000000058</v>
      </c>
      <c r="P287" s="8">
        <v>0</v>
      </c>
      <c r="Q287" s="8">
        <v>10694.925195618151</v>
      </c>
      <c r="R287" s="8">
        <v>311278.31000000006</v>
      </c>
      <c r="S287" s="8">
        <v>289171.32</v>
      </c>
      <c r="T287" s="8">
        <v>22106.990000000049</v>
      </c>
      <c r="U287" s="8">
        <v>341702.85999999993</v>
      </c>
      <c r="V287" s="8">
        <v>317296.92</v>
      </c>
      <c r="W287" s="8">
        <v>24405.939999999944</v>
      </c>
      <c r="X287" s="8">
        <v>0</v>
      </c>
      <c r="Y287" s="8">
        <v>7235.3370629370629</v>
      </c>
      <c r="Z287" s="8">
        <v>935151.6399999999</v>
      </c>
      <c r="AA287" s="8">
        <v>878502.00000000012</v>
      </c>
      <c r="AB287" s="8">
        <v>56649.639999999781</v>
      </c>
      <c r="AC287" s="8">
        <v>1138118.52</v>
      </c>
      <c r="AD287" s="8">
        <v>939768.87000000011</v>
      </c>
      <c r="AE287" s="8">
        <v>198349.64999999991</v>
      </c>
      <c r="AF287" s="8">
        <v>0</v>
      </c>
      <c r="AG287" s="8">
        <v>1230.6646186241701</v>
      </c>
      <c r="AH287" s="8">
        <v>1623096.3200000001</v>
      </c>
      <c r="AI287" s="8">
        <v>1521576.6</v>
      </c>
      <c r="AJ287" s="8">
        <v>101519.71999999997</v>
      </c>
      <c r="AK287" s="8">
        <v>2489720.67</v>
      </c>
      <c r="AL287" s="8">
        <v>1732460.76</v>
      </c>
      <c r="AM287" s="8">
        <v>757259.90999999992</v>
      </c>
      <c r="AN287" s="8">
        <v>0</v>
      </c>
      <c r="AO287" s="7">
        <v>0</v>
      </c>
      <c r="AP287" s="7">
        <v>0</v>
      </c>
      <c r="AQ287" s="7">
        <v>0</v>
      </c>
      <c r="AR287" s="7">
        <v>0</v>
      </c>
    </row>
    <row r="288" spans="1:44" x14ac:dyDescent="0.25">
      <c r="A288" s="7">
        <v>28278</v>
      </c>
      <c r="B288" s="5" t="s">
        <v>289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60003.600000000006</v>
      </c>
      <c r="I288" s="8">
        <v>9454.0286785793069</v>
      </c>
      <c r="J288" s="8">
        <v>197535.56999999998</v>
      </c>
      <c r="K288" s="8">
        <v>175615.08</v>
      </c>
      <c r="L288" s="8">
        <v>21920.489999999991</v>
      </c>
      <c r="M288" s="8">
        <v>214275.55999999997</v>
      </c>
      <c r="N288" s="8">
        <v>194883.18</v>
      </c>
      <c r="O288" s="8">
        <v>19392.379999999976</v>
      </c>
      <c r="P288" s="8">
        <v>0</v>
      </c>
      <c r="Q288" s="8">
        <v>5754.763380281689</v>
      </c>
      <c r="R288" s="8">
        <v>170745.78</v>
      </c>
      <c r="S288" s="8">
        <v>156025.04999999999</v>
      </c>
      <c r="T288" s="8">
        <v>14720.73000000001</v>
      </c>
      <c r="U288" s="8">
        <v>183864.68999999997</v>
      </c>
      <c r="V288" s="8">
        <v>183186.56</v>
      </c>
      <c r="W288" s="8">
        <v>678.12999999997555</v>
      </c>
      <c r="X288" s="8">
        <v>0</v>
      </c>
      <c r="Y288" s="8">
        <v>3048.2606484424664</v>
      </c>
      <c r="Z288" s="18">
        <v>455516.83</v>
      </c>
      <c r="AA288" s="8">
        <v>451204.79</v>
      </c>
      <c r="AB288" s="8">
        <v>4312.0400000000373</v>
      </c>
      <c r="AC288" s="8">
        <v>479491.4</v>
      </c>
      <c r="AD288" s="18">
        <v>479491.4</v>
      </c>
      <c r="AE288" s="8">
        <v>0</v>
      </c>
      <c r="AF288" s="8">
        <v>0</v>
      </c>
      <c r="AG288" s="8">
        <v>454.62659720128323</v>
      </c>
      <c r="AH288" s="8">
        <v>640001.74</v>
      </c>
      <c r="AI288" s="8">
        <v>620951.4</v>
      </c>
      <c r="AJ288" s="8">
        <v>19050.339999999967</v>
      </c>
      <c r="AK288" s="8">
        <v>919741.43</v>
      </c>
      <c r="AL288" s="8">
        <v>743855.04</v>
      </c>
      <c r="AM288" s="8">
        <v>175886.39</v>
      </c>
      <c r="AN288" s="8">
        <v>0</v>
      </c>
      <c r="AO288" s="7">
        <v>0</v>
      </c>
      <c r="AP288" s="7">
        <v>0</v>
      </c>
      <c r="AQ288" s="7">
        <v>0</v>
      </c>
      <c r="AR288" s="7">
        <v>0</v>
      </c>
    </row>
    <row r="289" spans="1:44" x14ac:dyDescent="0.25">
      <c r="A289" s="7">
        <v>28280</v>
      </c>
      <c r="B289" s="5" t="s">
        <v>290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22683.641999999963</v>
      </c>
      <c r="I289" s="8">
        <v>7959.3955437899867</v>
      </c>
      <c r="J289" s="8">
        <v>167099.67000000001</v>
      </c>
      <c r="K289" s="8">
        <v>161524.67000000001</v>
      </c>
      <c r="L289" s="8">
        <v>5575</v>
      </c>
      <c r="M289" s="8">
        <v>180399.70000000004</v>
      </c>
      <c r="N289" s="8">
        <v>177997.96000000002</v>
      </c>
      <c r="O289" s="8">
        <v>2401.7400000000198</v>
      </c>
      <c r="P289" s="8">
        <v>0</v>
      </c>
      <c r="Q289" s="8">
        <v>5543.0585289514866</v>
      </c>
      <c r="R289" s="8">
        <v>149819.87</v>
      </c>
      <c r="S289" s="8">
        <v>145146.38999999998</v>
      </c>
      <c r="T289" s="8">
        <v>4673.4800000000105</v>
      </c>
      <c r="U289" s="8">
        <v>177100.72</v>
      </c>
      <c r="V289" s="8">
        <v>168368.22999999998</v>
      </c>
      <c r="W289" s="8">
        <v>8732.4900000000198</v>
      </c>
      <c r="X289" s="8">
        <v>0</v>
      </c>
      <c r="Y289" s="8">
        <v>2493.8268277177367</v>
      </c>
      <c r="Z289" s="18">
        <v>372665.01199999999</v>
      </c>
      <c r="AA289" s="18">
        <v>372665.01</v>
      </c>
      <c r="AB289" s="8">
        <v>1.9999999785795808E-3</v>
      </c>
      <c r="AC289" s="8">
        <v>392278.96</v>
      </c>
      <c r="AD289" s="18">
        <v>392278.96</v>
      </c>
      <c r="AE289" s="8">
        <v>0</v>
      </c>
      <c r="AF289" s="8">
        <v>0</v>
      </c>
      <c r="AG289" s="8">
        <v>425.59350393214271</v>
      </c>
      <c r="AH289" s="8">
        <v>504819.11</v>
      </c>
      <c r="AI289" s="8">
        <v>492383.95</v>
      </c>
      <c r="AJ289" s="8">
        <v>12435.159999999974</v>
      </c>
      <c r="AK289" s="8">
        <v>861005.45</v>
      </c>
      <c r="AL289" s="8">
        <v>603307.46000000008</v>
      </c>
      <c r="AM289" s="8">
        <v>257697.98999999987</v>
      </c>
      <c r="AN289" s="8">
        <v>0</v>
      </c>
      <c r="AO289" s="7">
        <v>0</v>
      </c>
      <c r="AP289" s="7">
        <v>0</v>
      </c>
      <c r="AQ289" s="7">
        <v>0</v>
      </c>
      <c r="AR289" s="7">
        <v>0</v>
      </c>
    </row>
    <row r="290" spans="1:44" x14ac:dyDescent="0.25">
      <c r="A290" s="7">
        <v>28282</v>
      </c>
      <c r="B290" s="5" t="s">
        <v>291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20576.889999999927</v>
      </c>
      <c r="I290" s="8">
        <v>8975.8160158835199</v>
      </c>
      <c r="J290" s="8">
        <v>164465.14000000001</v>
      </c>
      <c r="K290" s="8">
        <v>159404.96</v>
      </c>
      <c r="L290" s="8">
        <v>5060.1800000000221</v>
      </c>
      <c r="M290" s="8">
        <v>203436.86999999997</v>
      </c>
      <c r="N290" s="8">
        <v>175659.15</v>
      </c>
      <c r="O290" s="8">
        <v>27777.719999999972</v>
      </c>
      <c r="P290" s="8">
        <v>0</v>
      </c>
      <c r="Q290" s="8">
        <v>5777</v>
      </c>
      <c r="R290" s="8">
        <v>133900.43</v>
      </c>
      <c r="S290" s="8">
        <v>138366.91000000003</v>
      </c>
      <c r="T290" s="8">
        <v>0</v>
      </c>
      <c r="U290" s="8">
        <v>184575.15</v>
      </c>
      <c r="V290" s="8">
        <v>161279.72000000003</v>
      </c>
      <c r="W290" s="8">
        <v>23295.429999999964</v>
      </c>
      <c r="X290" s="8">
        <v>0</v>
      </c>
      <c r="Y290" s="8">
        <v>3236.1963127781305</v>
      </c>
      <c r="Z290" s="8">
        <v>431938.73</v>
      </c>
      <c r="AA290" s="8">
        <v>412295.41000000003</v>
      </c>
      <c r="AB290" s="8">
        <v>19643.319999999949</v>
      </c>
      <c r="AC290" s="8">
        <v>509053.68</v>
      </c>
      <c r="AD290" s="8">
        <v>462761.91000000003</v>
      </c>
      <c r="AE290" s="8">
        <v>46291.76999999996</v>
      </c>
      <c r="AF290" s="8">
        <v>0</v>
      </c>
      <c r="AG290" s="8">
        <v>330.04367125210695</v>
      </c>
      <c r="AH290" s="8">
        <v>543546.13</v>
      </c>
      <c r="AI290" s="8">
        <v>543206.26</v>
      </c>
      <c r="AJ290" s="8">
        <v>339.86999999999534</v>
      </c>
      <c r="AK290" s="8">
        <v>667701.44999999995</v>
      </c>
      <c r="AL290" s="8">
        <v>644356.96</v>
      </c>
      <c r="AM290" s="8">
        <v>23344.489999999991</v>
      </c>
      <c r="AN290" s="8">
        <v>0</v>
      </c>
      <c r="AO290" s="7">
        <v>0</v>
      </c>
      <c r="AP290" s="7">
        <v>0</v>
      </c>
      <c r="AQ290" s="7">
        <v>0</v>
      </c>
      <c r="AR290" s="7">
        <v>0</v>
      </c>
    </row>
  </sheetData>
  <autoFilter ref="A10:AR290"/>
  <mergeCells count="16">
    <mergeCell ref="AP8:AP9"/>
    <mergeCell ref="AQ8:AQ9"/>
    <mergeCell ref="B7:B9"/>
    <mergeCell ref="AO7:AR7"/>
    <mergeCell ref="AO8:AO9"/>
    <mergeCell ref="AR8:AR9"/>
    <mergeCell ref="I8:P8"/>
    <mergeCell ref="Y8:AF8"/>
    <mergeCell ref="AG8:AN8"/>
    <mergeCell ref="I7:AN7"/>
    <mergeCell ref="Q8:X8"/>
    <mergeCell ref="A7:A9"/>
    <mergeCell ref="C8:D8"/>
    <mergeCell ref="E8:F8"/>
    <mergeCell ref="G8:H8"/>
    <mergeCell ref="C7:H7"/>
  </mergeCells>
  <pageMargins left="0.11811023622047245" right="0.11811023622047245" top="0.15748031496062992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Таблица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2017-04-03T12:26:01Z</dcterms:modified>
</cp:coreProperties>
</file>